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mc:AlternateContent xmlns:mc="http://schemas.openxmlformats.org/markup-compatibility/2006">
    <mc:Choice Requires="x15">
      <x15ac:absPath xmlns:x15ac="http://schemas.microsoft.com/office/spreadsheetml/2010/11/ac" url="P:\Dittmer\OPAVA východ - KRAVAŘE\SOUŤĚŽ P+R\"/>
    </mc:Choice>
  </mc:AlternateContent>
  <xr:revisionPtr revIDLastSave="0" documentId="13_ncr:1_{F2EC5227-2CFE-4D88-802B-D61907839178}" xr6:coauthVersionLast="47" xr6:coauthVersionMax="47" xr10:uidLastSave="{00000000-0000-0000-0000-000000000000}"/>
  <bookViews>
    <workbookView xWindow="-120" yWindow="-120" windowWidth="29040" windowHeight="15720" xr2:uid="{2D6DB546-955B-42CF-A779-E0E1E95DB4B2}"/>
  </bookViews>
  <sheets>
    <sheet name="Rekapitulace ceny Díla" sheetId="1" r:id="rId1"/>
    <sheet name="Obecné technicko-funkční požada" sheetId="5" r:id="rId2"/>
    <sheet name="Požadavky na výkon nebo fukci " sheetId="2" r:id="rId3"/>
    <sheet name="SO9898" sheetId="3" r:id="rId4"/>
    <sheet name="Příprava D&amp;B" sheetId="4" r:id="rId5"/>
  </sheets>
  <definedNames>
    <definedName name="_xlnm._FilterDatabase" localSheetId="4" hidden="1">'Příprava D&amp;B'!$A$12:$L$12</definedName>
    <definedName name="_xlnm._FilterDatabase" localSheetId="3" hidden="1">'SO9898'!$A$12:$L$12</definedName>
    <definedName name="_xlnm.Print_Titles" localSheetId="2">'Požadavky na výkon nebo fukci '!$2:$2</definedName>
    <definedName name="_xlnm.Print_Titles" localSheetId="4">'Příprava D&amp;B'!$9:$12</definedName>
    <definedName name="_xlnm.Print_Titles" localSheetId="3">'SO9898'!$9:$12</definedName>
    <definedName name="_xlnm.Print_Area" localSheetId="2">'Požadavky na výkon nebo fukci '!$A$1:$E$27</definedName>
    <definedName name="_xlnm.Print_Area" localSheetId="4">'Příprava D&amp;B'!$A$1:$L$17</definedName>
    <definedName name="_xlnm.Print_Area" localSheetId="3">'SO9898'!$B$1:$L$26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3" l="1"/>
  <c r="L44" i="3"/>
  <c r="J44" i="3"/>
  <c r="L40" i="3"/>
  <c r="J40" i="3"/>
  <c r="L36" i="3"/>
  <c r="J36" i="3"/>
  <c r="L32" i="3"/>
  <c r="J32" i="3"/>
  <c r="L28" i="3"/>
  <c r="J28" i="3"/>
  <c r="B28" i="3"/>
  <c r="C28" i="3" s="1"/>
  <c r="J22" i="3"/>
  <c r="J18" i="3"/>
  <c r="J14" i="3"/>
  <c r="L22" i="3"/>
  <c r="L18" i="3"/>
  <c r="L14" i="3"/>
  <c r="L48" i="3" l="1"/>
  <c r="B32" i="3"/>
  <c r="C32" i="3" s="1"/>
  <c r="B36" i="3" l="1"/>
  <c r="C36" i="3" s="1"/>
  <c r="B40" i="3" l="1"/>
  <c r="C40" i="3" s="1"/>
  <c r="B44" i="3" l="1"/>
  <c r="C44" i="3" s="1"/>
  <c r="E19" i="1" l="1"/>
  <c r="E30" i="1" l="1"/>
  <c r="E29" i="1"/>
  <c r="E28" i="1"/>
  <c r="E27" i="1"/>
  <c r="E26" i="1"/>
  <c r="E25" i="1"/>
  <c r="E24" i="1"/>
  <c r="E23" i="1"/>
  <c r="F22" i="1" s="1"/>
  <c r="E22" i="1"/>
  <c r="E21" i="1"/>
  <c r="F20" i="1" s="1"/>
  <c r="E20" i="1"/>
  <c r="E18" i="1"/>
  <c r="F17" i="1" s="1"/>
  <c r="E17" i="1"/>
  <c r="E16" i="1"/>
  <c r="F15" i="1" s="1"/>
  <c r="E15" i="1"/>
  <c r="E14" i="1"/>
  <c r="F13" i="1" s="1"/>
  <c r="E13" i="1"/>
  <c r="E12" i="1"/>
  <c r="E11" i="1"/>
  <c r="E10" i="1"/>
  <c r="E9" i="1"/>
  <c r="E8" i="1"/>
  <c r="E7" i="1"/>
  <c r="E1" i="2"/>
  <c r="F10" i="1" l="1"/>
  <c r="F7" i="1"/>
  <c r="F24" i="1"/>
  <c r="F28" i="1"/>
  <c r="E5" i="1"/>
  <c r="F5" i="1" l="1"/>
  <c r="F46" i="4"/>
  <c r="F5" i="4"/>
  <c r="L42" i="4"/>
  <c r="J42" i="4"/>
  <c r="L38" i="4"/>
  <c r="J38" i="4"/>
  <c r="L34" i="4"/>
  <c r="J34" i="4"/>
  <c r="L30" i="4"/>
  <c r="J30" i="4"/>
  <c r="L26" i="4"/>
  <c r="J26" i="4"/>
  <c r="L22" i="4"/>
  <c r="J22" i="4"/>
  <c r="L18" i="4"/>
  <c r="J18" i="4"/>
  <c r="L14" i="4"/>
  <c r="J14" i="4"/>
  <c r="B14" i="4"/>
  <c r="L9" i="4"/>
  <c r="K9" i="4"/>
  <c r="B9" i="4"/>
  <c r="L1" i="4"/>
  <c r="L46" i="4" l="1"/>
  <c r="E3" i="1"/>
  <c r="B18" i="4"/>
  <c r="B22" i="4" l="1"/>
  <c r="B26" i="4" s="1"/>
  <c r="B30" i="4" l="1"/>
  <c r="B34" i="4" s="1"/>
  <c r="B38" i="4" l="1"/>
  <c r="B42" i="4" s="1"/>
  <c r="K2" i="4" l="1"/>
  <c r="F3" i="1" s="1"/>
  <c r="L9" i="3" l="1"/>
  <c r="K9" i="3"/>
  <c r="F5" i="3"/>
  <c r="B9" i="3"/>
  <c r="L1" i="3"/>
  <c r="L26" i="3" l="1"/>
  <c r="E4" i="1" s="1"/>
  <c r="K2" i="3" l="1"/>
  <c r="F4" i="1" s="1"/>
  <c r="E2" i="1" l="1"/>
  <c r="F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2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2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2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2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2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2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2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2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2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2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2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2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2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2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200-00000F000000}">
      <text>
        <r>
          <rPr>
            <b/>
            <i/>
            <u/>
            <sz val="10"/>
            <color indexed="81"/>
            <rFont val="Arial"/>
            <family val="2"/>
            <charset val="238"/>
          </rPr>
          <t>Povinná položka</t>
        </r>
        <r>
          <rPr>
            <sz val="10"/>
            <color indexed="81"/>
            <rFont val="Arial"/>
            <family val="2"/>
            <charset val="238"/>
          </rPr>
          <t xml:space="preserve">
</t>
        </r>
      </text>
    </comment>
    <comment ref="F15" authorId="0" shapeId="0" xr:uid="{00000000-0006-0000-0200-000010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00000000-0006-0000-02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200-000012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200-000013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200-000014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200-000015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200-000016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200-000017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200-000018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3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3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3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3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00000000-0006-0000-03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3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3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3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3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3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3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3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300-00000D00000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300-00000E00000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3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3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3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3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9" authorId="0" shapeId="0" xr:uid="{00000000-0006-0000-0300-000013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0" authorId="0" shapeId="0" xr:uid="{00000000-0006-0000-0300-000014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3" authorId="0" shapeId="0" xr:uid="{00000000-0006-0000-0300-000015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4" authorId="0" shapeId="0" xr:uid="{00000000-0006-0000-03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7" authorId="0" shapeId="0" xr:uid="{00000000-0006-0000-0300-000017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1" authorId="0" shapeId="0" xr:uid="{00000000-0006-0000-0300-000018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List>
</comments>
</file>

<file path=xl/sharedStrings.xml><?xml version="1.0" encoding="utf-8"?>
<sst xmlns="http://schemas.openxmlformats.org/spreadsheetml/2006/main" count="402" uniqueCount="215">
  <si>
    <t>stavba:</t>
  </si>
  <si>
    <t>Kontrolní součet [Kč]</t>
  </si>
  <si>
    <t>Celková cena [Kč]</t>
  </si>
  <si>
    <t>Číslo objektu</t>
  </si>
  <si>
    <t>Název  objektu</t>
  </si>
  <si>
    <t>Cena objektu [Kč]</t>
  </si>
  <si>
    <t>Cena typu objektů [Kč]</t>
  </si>
  <si>
    <t>PS</t>
  </si>
  <si>
    <t>SO</t>
  </si>
  <si>
    <t>Všeobecný objekt</t>
  </si>
  <si>
    <t xml:space="preserve"> V …………….. dne …………..</t>
  </si>
  <si>
    <t xml:space="preserve">ve funkci </t>
  </si>
  <si>
    <t xml:space="preserve">oprávněná osoba k podpisu nabídky za uchazeče </t>
  </si>
  <si>
    <t>POŽADAVKY NA VÝKON A FUNKCI</t>
  </si>
  <si>
    <t>Cena celkem:</t>
  </si>
  <si>
    <t>Rekapitulace dat pro tvorbu nabídkové ceny stavby</t>
  </si>
  <si>
    <t>Položka</t>
  </si>
  <si>
    <t>Název položky</t>
  </si>
  <si>
    <t>Popis položky</t>
  </si>
  <si>
    <r>
      <t xml:space="preserve">Cena za položku
</t>
    </r>
    <r>
      <rPr>
        <sz val="10"/>
        <color theme="1"/>
        <rFont val="Verdana"/>
        <family val="2"/>
        <charset val="238"/>
      </rPr>
      <t>[Kč]</t>
    </r>
  </si>
  <si>
    <t>Poznámka</t>
  </si>
  <si>
    <t>SOPS/PR/2024</t>
  </si>
  <si>
    <t>SOUPIS PRACÍ / ROZPOČET</t>
  </si>
  <si>
    <t>Stavba:</t>
  </si>
  <si>
    <t>CELKEM:</t>
  </si>
  <si>
    <t>SO/PS:</t>
  </si>
  <si>
    <t>Kategorie monitoringu:</t>
  </si>
  <si>
    <t>D.9.8</t>
  </si>
  <si>
    <t>Klasifikace SO/PS:</t>
  </si>
  <si>
    <t>Stupeň dokumentace:</t>
  </si>
  <si>
    <t>Stádium 3</t>
  </si>
  <si>
    <t>ISPROFIN:</t>
  </si>
  <si>
    <t>Majetek:</t>
  </si>
  <si>
    <t>SŽ s.o.</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</si>
  <si>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</si>
  <si>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</si>
  <si>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</si>
  <si>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</si>
  <si>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</si>
  <si>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</si>
  <si>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</si>
  <si>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</si>
  <si>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</si>
  <si>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</si>
  <si>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</si>
  <si>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</si>
  <si>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</si>
  <si>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</si>
  <si>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</si>
  <si>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</si>
  <si>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</si>
  <si>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</si>
  <si>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</si>
  <si>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</si>
  <si>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</si>
  <si>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</si>
  <si>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</si>
  <si>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</si>
  <si>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R-položka</t>
  </si>
  <si>
    <t>KPL</t>
  </si>
  <si>
    <t>PP</t>
  </si>
  <si>
    <t>VV</t>
  </si>
  <si>
    <t>v předepsaném rozsahu a počtu dle VTP a ZTP</t>
  </si>
  <si>
    <t>TS</t>
  </si>
  <si>
    <t>W</t>
  </si>
  <si>
    <t>Součet</t>
  </si>
  <si>
    <t>za  Díl</t>
  </si>
  <si>
    <t>Ostatní</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</si>
  <si>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</si>
  <si>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</si>
  <si>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</si>
  <si>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popis položky</t>
  </si>
  <si>
    <t>SOPS/PR/2024/04</t>
  </si>
  <si>
    <t>KS</t>
  </si>
  <si>
    <t>D&amp;B</t>
  </si>
  <si>
    <t>Náklady na související činnosti zajišťované zhotovitelem stavby pro režim stavby D&amp;B na projektové práce před zahájením realizace</t>
  </si>
  <si>
    <t>SŽ</t>
  </si>
  <si>
    <t>D&amp;B001</t>
  </si>
  <si>
    <t>Geodetické práce a mapové podklady</t>
  </si>
  <si>
    <t>Práce prováděné pro zpracování projektových dokumentací</t>
  </si>
  <si>
    <t>v předepsaném rozsahu a dle VTP a ZTP</t>
  </si>
  <si>
    <t>D&amp;B002</t>
  </si>
  <si>
    <t>Geotechnický průzkum</t>
  </si>
  <si>
    <t>D&amp;B003</t>
  </si>
  <si>
    <t>Ostatní průzkumné práce</t>
  </si>
  <si>
    <t>Inženýrská činnost pro projektovou dokumentaci</t>
  </si>
  <si>
    <t>D&amp;B004</t>
  </si>
  <si>
    <t>D&amp;B005</t>
  </si>
  <si>
    <t>D&amp;B006</t>
  </si>
  <si>
    <t>D&amp;B007</t>
  </si>
  <si>
    <t>D&amp;B008</t>
  </si>
  <si>
    <t>Projektová dokumentace pro provádění stavby (PDPS)</t>
  </si>
  <si>
    <t>vypracování projektové dokumentace pro ohlášení stavby</t>
  </si>
  <si>
    <t>vypracování projektové dokumentace pro provádění stavby</t>
  </si>
  <si>
    <t>Dozor projektanta</t>
  </si>
  <si>
    <t>provádění autorského dozoru</t>
  </si>
  <si>
    <t>Osvědčení o shodě notifikovanou osobou v přípravě</t>
  </si>
  <si>
    <t xml:space="preserve">Uvádí se prokazatelné náklady na provádění autorského dozoru, tyto náklady musí být samostatně vyčleněné jako součást SOD na projektové dokumentace.  Předpokládané náklady na autorský dozor se dokladují v závislosti na druhu prací a předpokládané délce výstavby. Ve formuláři SR musí být uvedený předpokládaný počet hodin na činnosti autorského dozoru, který musí odpovídat rozsahu stavby a době výstavby. </t>
  </si>
  <si>
    <t xml:space="preserve">Uvádí se náklady na zajištění vydání platného ES prohlášení o ověření subsystému notifikovanou osobou podle Směrnice 2008/57/ES[12] ve stádiu přípravy stavby.  Pokud nejsou náklady na danou činnost vyčleněné zvlášť v rámci příslušných SOD, avšak jsou předmětem plnění dané zakázky (tj. jsou součástí celkových nákladů zahrnutých do zpracované dokumentace), samostatně se nevyčleňují a zpětně se procentní sazbou nevyčíslují. </t>
  </si>
  <si>
    <t xml:space="preserve">Uvádí se náklady na vypracování projektové dokumentace pro provádění stavby – PDPS  (viz kap. 1.25), která se zpracovává v rozsahu přílohy č. 6 vyhlášky č. 146/2008.[10] Jedná se o projektovou dokumentaci pro provádění stavby, které doplňuje a upřesňuje projektovou dokumentaci pro stavební povolení (viz A.2.2.3) do úplného obsahu stupně dokumentace pro provádění stavby. Jedná se o dopracování projektové dokumentace technologických části stavby, které nelze zpracovat bez znalosti konkrétních výrobků, nebo dodavatele technologického zařízení. Položka nezahrnuje náklady na realizační dokumentaci, která se v individuálních případech dopracovává samostatně jako součást dodávky stavby a je zahrnutá jako samostatná položka konkrétního SO nebo PS (viz kap.1.26 a 3.11). V případě, že bude nutné vypracovat dokumentaci pro provádění stavby k projektové dokumentaci pro ohlášení stavby, nebo k projektové dokumentaci pro stavební povolení  (v případě, že nebyla její součástí), a to jak v rozsahu stavebně technické části, tak v rozsahu technologické části stavby, budou náklady na projektovou dokumentaci pro provádění stavby stanovené výpočtem procentní sazbou uvedenou v tabulce, následovně:  A.2.2.4= % x [40% z (B.1.1.1 + B.2.1.1)].  35/69 Příloha A k Směrnici č. 20 V příslušném řádku listu 1A formuláře SR v části „stanovení nákladů“ bude uvedeno „individuálně“. Informace, že se jedná o dopracování projektové dokumentace pro provádění celé stavby, se uvede v poznámce listu 1A formuláře SR. </t>
  </si>
  <si>
    <t xml:space="preserve">Uvádí se náklady na vypracování projektové dokumentace pro ohlášení stavby povolení - DOS viz kap. 1.22, která se zpracovává v rozsahu přílohy č. 4 vyhlášky č. 146/2008 Sb.[10] Jedná se o dokumentaci, která nezahrnuje dokumentaci pro provádění stavby viz A.2.2.4 V případě, že DOS bude podkladem pro výběr zhotovitele stavby, nebo v případě, že se zpracovává dokumentace pro společné povolení, musí být stanovení nákladů na dokumentaci pro provádění stavby provedeno individuálně (viz A.2.2.4). V SR můžou být uvedené náklady na zpracování DOS nebo DSP. V případě, že stavba jako celek nesplňuje svým charakterem podmínky zákona č. 183/2006 Sb.[4], pro ohlášení stavby, tj. část stavby bude vyžadovat stavební povolení a část ohlášení, budou náklady na projektovou dokumentaci zařazené do A.2.2.3. Pokud jsou, na základě příslušných smluvních ujednání, součástí projektové dokumentace pro ohlášení stavby i činnosti zařazené v kap. A.2.2.1, bez přesného rozčlenění nákladů za konkrétní činnosti, nebudou se tyto náklady zpětně samostatně rozčleňovat do příslušných kap. A.2.2.1 dle procentního členění. </t>
  </si>
  <si>
    <t xml:space="preserve">Uvádí se náklady na inženýrskou činnost zajišťovanou pro projektovou dokumentaci stavby externě, mimo činnosti přímo zajišťované SŽDC dle Směrnice SŽDC č. 55[19] zahrnuté do nákladů v části A.1. Jedná se zejména o činnosti zahrnující zajištění podkladů pro komplexní veřejnoprávní projednání, včetně majetkoprávního vypořádání a ostatních činností, které jsou nutné k vydání stavebního povolení nebo ohlášení stavby dle požadavků zákona  č. 183/2006 Sb.[4].  Pokud nejsou náklady na danou činnost vyčleněné zvlášť v rámci příslušných SOD, avšak jsou předmětem plnění dané zakázky (tj. jsou součástí celkových nákladů zahrnutých do zpracované dokumentace), samostatně se nevyčleňují a zpětně se procentní sazbou nevyčíslují. 
</t>
  </si>
  <si>
    <t xml:space="preserve">Uvádí se náklady na ostatní průzkumné práce, které jsou nezbytné pro projektovou přípravu (např. stavebně technický průzkum, pedologický průzkum, posouzení nebezpečných vlastností odpadů, biologický průzkum, pyrotechnický průzkum, radonový průzkum a jiné).  Při stanovení nákladů procentní sazbou se jedná o celkové náklady za průzkumné práce.  Popis zařazených nákladů musí být uvedený v poznámce pod listu 1A formuláře SR. </t>
  </si>
  <si>
    <t xml:space="preserve">Uvádí se náklady na geotechnický průzkum pro projektovou přípravu, v rozsahu požadavků interních předpisů SŽDC se zohledněním charakteru stavby a požadavků vzešlých z průzkumných prací prováděných v rámci předprojektové přípravy. Zahrnuje také náklady pro zajištění podkladů pro na hydrogeologické posouzení stavby, návrh technologie výstavby a posouzení stability a deformací zemního tělesa. U staveb s převládajícím charakterem geotechnické činnosti (např. stavby sanace skal, zajištění stability svahů, podzemní stavby), lze náklady na průzkumné práce zahrnující geotechnický průzkum stanovit individuálně. Pokud nejsou náklady na danou činnost vyčleněné zvlášť v rámci příslušných SOD, avšak jsou předmětem plnění dané zakázky (tj. jsou součástí celkových nákladů zahrnutých do zpracované dokumentace), samostatně se nevyčleňují a zpětně se procentní sazbou nevyčíslují. </t>
  </si>
  <si>
    <t xml:space="preserve">Uvádí se náklady na geodetické práce a pořízení mapových podkladů nezbytných pro zpracování projektových dokumentací. Jedná se o náklady na mapové podklady SŽG vztahujících se k dané stavbě zahrnující např.: náklady na pořízení katastrálních map, ortofoto mapových podkladů, speciálních map. V položce jsou zahrnuté také náklady na zaměření stávajícího stavu prováděného zhotovitelem dokumentace. Pokud nejsou náklady na danou činnost vyčleněné zvlášť v rámci příslušných SOD, avšak jsou předmětem plnění dané zakázky (tj. jsou součástí celkových nákladů zahrnutých do zpracované dokumentace), samostatně se nevyčleňují a zpětně se procentní sazbou nevyčíslují. 
</t>
  </si>
  <si>
    <t>Příprava D&amp;B</t>
  </si>
  <si>
    <t>2. Všeobecný objekt 98-98</t>
  </si>
  <si>
    <t>v předepsaném rozsahu a počtu dle PROJEKT INŽENÝRSKOGEOLOGICKÉHO PRŮZKUMU
2024 viz ZP</t>
  </si>
  <si>
    <t>Projektová dokumentace pro povolení záměru (DPS)</t>
  </si>
  <si>
    <t xml:space="preserve">Cena celkem </t>
  </si>
  <si>
    <t>1. Náklady na související činnosti zajišťované zhotovitelem stavby pro režim stavby D&amp;B na projektové práce před zahájením realizace a dozor projektanta</t>
  </si>
  <si>
    <t>3. Stavební práce dle Požadavků na výkon nebo funkci</t>
  </si>
  <si>
    <t>Rekonstrukce úseku tratě Opava východ - Kravaře ve Slezsku</t>
  </si>
  <si>
    <t>111.11.01</t>
  </si>
  <si>
    <t>112.11.01</t>
  </si>
  <si>
    <t>141.11.01</t>
  </si>
  <si>
    <t>Úprava a doplnění kabelizace</t>
  </si>
  <si>
    <t>580.11.01</t>
  </si>
  <si>
    <t>110</t>
  </si>
  <si>
    <t>Objekty kolejového svršku a spodku</t>
  </si>
  <si>
    <t>140</t>
  </si>
  <si>
    <t>Objekty mostů, propustků, zdí a konstrukcí</t>
  </si>
  <si>
    <t>Ostatní objekty technické infrastruktury</t>
  </si>
  <si>
    <t>191.11.01</t>
  </si>
  <si>
    <t>Přeložka nadzemního vedení VN ČEZ Distribuce</t>
  </si>
  <si>
    <t>Vodohospodářské objekty</t>
  </si>
  <si>
    <t>181.11.01</t>
  </si>
  <si>
    <t>Ochrana kanalizace SmVaK</t>
  </si>
  <si>
    <t>Objekty úpravy území</t>
  </si>
  <si>
    <t>810.11.01</t>
  </si>
  <si>
    <t>Příprava území</t>
  </si>
  <si>
    <t>820.11.01</t>
  </si>
  <si>
    <t>Kácení dřevin</t>
  </si>
  <si>
    <t>840.11.01</t>
  </si>
  <si>
    <t>Náhradní výsadba</t>
  </si>
  <si>
    <t>SO111.11.01</t>
  </si>
  <si>
    <t>SO112.11.01</t>
  </si>
  <si>
    <t>SO141.11.01</t>
  </si>
  <si>
    <t>Ostatní objekty</t>
  </si>
  <si>
    <t>910.11.01</t>
  </si>
  <si>
    <t>910.11.02</t>
  </si>
  <si>
    <t>Sdělovací zařízení</t>
  </si>
  <si>
    <t>Zabezpečovací zařízení</t>
  </si>
  <si>
    <t>420.11.01</t>
  </si>
  <si>
    <t>Úprava zabezpečovací kabelizace</t>
  </si>
  <si>
    <t>Kravaře ve Slezsku – Opava východ, železniční svršek</t>
  </si>
  <si>
    <t>Kravaře ve Slezsku – Opava východ, železniční spodek</t>
  </si>
  <si>
    <t>Kravaře ve Slezsku – Opava východ, most ev. km 26,783</t>
  </si>
  <si>
    <t>Kravaře ve Slezsku – Opava východ, most ev. km 26,673 zrušení</t>
  </si>
  <si>
    <t>000</t>
  </si>
  <si>
    <t>Kravaře ve Slezsku – Opava východ, most ev. km 26,880 zrušení</t>
  </si>
  <si>
    <t>Provizorní přístupové komunikace</t>
  </si>
  <si>
    <t>Provizorní manipulační plochy</t>
  </si>
  <si>
    <t>SO181.11.01</t>
  </si>
  <si>
    <t>SO191.11.01</t>
  </si>
  <si>
    <t>PS420.11.01</t>
  </si>
  <si>
    <t>PS580.11.01</t>
  </si>
  <si>
    <t>V rámci sdělovacího zařízení je dle zadání požadováno v místě výkopu položit 3x HDPE trubku a realizovat optickou kabelizaci v souladu s TS 1/2022-SZ „Optické kabely a jejich příslušenství v přenosové síti státní organizace Správa železnic, vydání II“. Pouhá pokládka v rozsahu výkopových prací spojených s úpravou povodněmi zasaženého úseku nebude zcela dostačující. Současný stav kabelizace i v navazujícím úseku je také nevyhovující. V úseku Opava východ – Kravaře ve Slezsku je omezená, a dnes již kapacitně nevyhovující, datová konektivita pro IP sdělovací zařízení. Ze ŽST Kravaře ve Slezsku je datový přenos do ŽST Opava východ zajištěn pomocí dvou samostatných modemových traktů po metalickém kabelu TK 5XN0,8. Traťový kabel je již plně obsazen, bez rezerv (volných párů) a v některých úsecích je pouze konstrukce TCEPKPFLE (kabel položen kabelovým pokladačem), stáří tohoto kabelu je cca 25 let. V úseku od Opavy východ až po přejezd P7871 v km 27,437 je položena pouze jedna HDPE trubka, dále pak po přejezd P7868 v km 24,342 není žádná HDPE trubka a v navazujícím úseku do ŽST Kravaře ve Slezsku jsou položeny dvě HDPE trubky (modrá, černá). 
Vzhledem k výše popsanému stavu projektant navrhuje pokládku nové kabelizace v souladu s TS 1/2022-SZ, vydání II, v úseku Opava východ – přejezd P7868 v km 24,342. V tomto úseku budou položeny tři HDPE trubky (modrá, černá, fialová) a traťový kabel TCEPKPFLEZE 5XN0,8. Položená traťová kabelizace bude u přejezdu P7868 v km 24,342 napojena na stávající kabelizaci (2x HDPE a TK 5XN0,8) ve směru ŽST Kravaře ve Slezsku. V úseku Opava východ – Kravaře ve Slezsku bude touto pokládkou dosaženo celistvé HDPE trubky, která umožní instalaci optického kabelu DOK 72 vl. SM. Optický kabel umožní vyšší datovou konektivitu a zároveň částečné uvolnění dnes plně obsazeného traťového kabelu.</t>
  </si>
  <si>
    <t>SO810.11.01</t>
  </si>
  <si>
    <t>SO820.11.01</t>
  </si>
  <si>
    <t>SO840.11.01</t>
  </si>
  <si>
    <t>Na základě vydaných stanovisek ke kácení dřevin a požadavky dotčených orgánů bude navržena náhradní výsadba.</t>
  </si>
  <si>
    <t>SO910.11.01</t>
  </si>
  <si>
    <t>SO910.11.02</t>
  </si>
  <si>
    <t>Dojde k odstranění mostu v ev. km 26,673 z důvodu jeho náhrady estakádou. Most bude zdemolován jako objekt a bude vyřazen z evidence.</t>
  </si>
  <si>
    <t>Dojde k odstranění mostu v ev. km 26,880 z důvodu jeho náhrady estakádou. Most bude zdemolován jako objekt a bude vyřazen z evidence.</t>
  </si>
  <si>
    <t>Objekty přípravy staveniště</t>
  </si>
  <si>
    <t>071.11.01</t>
  </si>
  <si>
    <t>074.11.01</t>
  </si>
  <si>
    <t>SO071.11.01</t>
  </si>
  <si>
    <t>SO074.11.01</t>
  </si>
  <si>
    <t>SO191.11.02</t>
  </si>
  <si>
    <t>Ochrana VO</t>
  </si>
  <si>
    <t>VSEOB001</t>
  </si>
  <si>
    <t>Dokumentace skutečného provedení stavby, geodetická část</t>
  </si>
  <si>
    <t>Vypracování vybrané části dokumentace skutečného provedení (DSPS)</t>
  </si>
  <si>
    <t>Položka zahrnuje veškeré činnosti nezbytné k vypracování dokumentace skutečného provedení stavby dle SOD na zhotovení stavby podle směrnice SŽ SM011 Dokumentace staveb Správy železnic, státní organizace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</si>
  <si>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</si>
  <si>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</si>
  <si>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podle směrnice SŽ SM011 Dokumentace staveb Správy železnic, státní organizace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</si>
  <si>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</si>
  <si>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</si>
  <si>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dle směrnice SŽ SM011 Dokumentace staveb Správy železnic, státní organizace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</si>
  <si>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SO 999.98.98</t>
  </si>
  <si>
    <t>ES prohlášení o ověření subsystému</t>
  </si>
  <si>
    <t>Zajištění vydání ES Certifikátu o ověření</t>
  </si>
  <si>
    <t>Položka zahrnuje veškeré činnosti nezbytné k zajištění vydání platného ES prohlášení o ověření subsystému notifikovanou osobou ve stádiu realizace v souhrnu pro objekty technologické a stavební části. 
Položka zahrnuje  všechny nezbytné práce, náklady a zařízení  včetně  všech doprav a pomocného materiálu nutných  pro uskutečnění dané činnosti.</t>
  </si>
  <si>
    <t>Geodetické práce v rámci geodetické vytyčovací sítě stavby</t>
  </si>
  <si>
    <t>Souhrn geodetických činností při zřizování a vedení bodů geodetické vytyčovací sítě stavby</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</si>
  <si>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t>
  </si>
  <si>
    <t xml:space="preserve"> "v předepsaném rozsahu a počtu dle ZTP "_x000D_
 Celkem 1 = 1,000 [B]_x000D_</t>
  </si>
  <si>
    <t>Publicita stavby pro národní financování</t>
  </si>
  <si>
    <t>Zajištění propagace stavby dle ZTP pro národní financování</t>
  </si>
  <si>
    <t>Položka zahrnuje veškeré činnosti nezbytné pro zajištění publicity stavby z národních zdrojů. Detailně jsou specifikace požadavků na publicitu uvedené v ZTP.</t>
  </si>
  <si>
    <t>Nájmy hrazené zhotovitelem stavby</t>
  </si>
  <si>
    <t>Pronájmy pozemků pro účely stavby v období dle harmonogramu stavby - včetně všech příslušných poplatků vyplývajících z užívání pozemků.</t>
  </si>
  <si>
    <t>='Rekapitulace ceny Díla'!C1</t>
  </si>
  <si>
    <t>191.11.02</t>
  </si>
  <si>
    <t>Vzhledem k omezenému přístupu k místu stavby mostní estakády a nevhodným parametrům stávajících cest bude navrženo a realizováno dočasné přístupové napojení pro potřeby výstavby. Účelem těchto komunikací je umožnit bezpečný a kapacitní příjezd stavební techniky a dopravu stavebních materiálů na staveniště v inundačním území. Komunikace budou navrženy s ohledem na únosnost pro těžkou techniku, minimalizaci zásahů do území a zajištění plynulého a odděleného provozu vůči stávajícím dopravním trasám.
Přístupové komunikace budou:
•	dočasné, demontovatelné po dokončení stavebních prací,
•	trasovány mimo aktivní zónu Qaktv, pokud to bude technicky možné, 
•	vybudovány z recyklovatelných a ekologicky přijatelných materiálů (např. štěrkodrť, panely),
•	zohledněny z hlediska ochrany přírody, vodních toků a stávajících porostů,
•	po dokončení stavby rekultivovány do původního stavu nebo podle dohody s vlastníky pozemků.
Součástí dokumentace bude návrh dopravního řešení včetně dočasného dopravního značení, dočasného odvodnění staveniště a příjezdových napojení, stejně jako vymezení dotčených parcel a případného záběru do zemědělského půdního fondu (ZPF) a pozemků třetích osob.</t>
  </si>
  <si>
    <t>V bezprostředním okolí stavby estakády budou navrženy a zřízeny provizorní manipulační a montážní plochy, které umožní technologicky bezpečné a efektivní provádění montážních prací. Tyto plochy budou využívány zejména pro složení a předmontáž nosných prvků mostní konstrukce, manipulační operace s těžkou technikou, uskladnění a přípravu prefabrikovaných částí a další činnosti nezbytné pro přesné osazení mostních polí do projektované polohy. Součástí objektu je také silniční mostní provizorium pro překonán řeky Opavy s uvažovanou délkou 25 m. Přístup po pozemních komunikacích ze strany od Malých Hoštic je spíše pro menší techniku z důvodu směrových poměrů vedení komunikací vlivem okolní zástavby, stávajících sítí a protipovodňového valu.
Manipulační plochy budou:
•	dočasného charakteru, navržené s dostatečnou únosností pro těžké zdvihací a montážní prostředky (např. jeřáby, mobilní techniku),
•	zpevněné štěrkodrtí, panely nebo jinými recyklovatelnými materiály, umožňujícími demontáž a rekultivaci po dokončení stavby,
•	navrženy s ohledem na inundační charakter území, minimalizující zábor do Qaktv a zajišťující provoz i při zvýšené hladině podzemní vody,
•	řešeny v koordinaci s přístupovými komunikacemi a stavební logistikou.
Součástí dokumentace bude technologické schéma rozmístění a rozsahu ploch, včetně řešení odvodnění, případné ochrany proti znečištění a návrhu postupu odstranění a obnovy vegetace nebo původního povrchu.</t>
  </si>
  <si>
    <t>V rámci stavby dojde k rekonstrukci železničního svršku v úseku Kravaře ve Slezsku – Opava východ, v rozsahu dotčeném změnou nivelety dráhy a výstavbou nové mostní estakády. Výškové vedení trati bude upraveno, přičemž mezi přejezdem P7870 a silničním nadjezdem I/11 dojde ke zdvihu nivelety, který v místě přemostění řeky Opavy dosáhne přibližně +1,0 m.
Rekonstruovaný svršek bude proveden kompletně z nového materiálu v soustavě S49, tj.:
•	kolejnice typu 49 E1,
•	betonové předpjaté pražce B91 S2 (nebo rovnocenné),
•	pružné bezpodkladnicové upevnění (typ W14 nebo obdobné),
•	nové kolejové lože z certifikovaného drceného kameniva frakce 31,5/63 mm.
Po provedení nové skladby bude trať v rekonstruovaném úseku podrobena technologické konsolidaci, následované výškovou a směrovou úpravou GPK dle projektovaných parametrů. Bude rovněž provedena úprava a přeložka dotčené výstroje trati, včetně napojení kabelizace, styčných prvků.
Konstrukce svršku bude odpovídat třídě zatížení TTZ C3, s návrhovou rychlostí odpovídající stávajícímu traťovému profilu. Vše bude navrženo v souladu s ČSN 73 6360, TSI INF a předpisy Správy železnic.</t>
  </si>
  <si>
    <t>Součástí stavby je rekonstrukce železničního spodku v celém rozsahu nově navrženého železničního svršku, mimo délku mostních objektů. Konstrukční řešení spodku bude navrženo na základě podrobného geotechnického průzkumu, jehož rozsah a hloubka budou přizpůsobeny charakteru násypového tělesa a požadované únosnosti pláně.
Vzhledem k vedení trati převážně na násypu, bude odvodnění řešeno příčným sklonem pláně, bez nutnosti zřizování drenážních trativodů, pokud geotechnické podmínky neprokážou opak. Konstrukce pláně a přechodových oblastí bude navržena s důrazem na dostatečnou odolnost vůči klimatickým vlivům, minimalizaci sedání a zajištění stability násypu po celou dobu životnosti konstrukce.
V místech přechodu mezi zemním tělesem a mostní estakádou bude železniční spodek zesílen přechodovou konstrukcí, která zajistí plynulý přenos zatížení a omezí účinky rozdílných sedání. V případě potřeby bude navrženo i zlepšení únosnosti podloží (např. geosyntetiky, výměnou nevhodného materiálu, apod.).
Řešení bude v souladu s požadavky ČSN EN 1997-1, předpisem SŽ S4 – Železniční spodek, a dalšími technickými normami a specifikacemi správce infrastruktury.</t>
  </si>
  <si>
    <t>V rámci stavby bude navržena a realizována vícepolová mostní estakáda, jejíž hlavní mostní pole přemosťuje vodní tok Opava. Hlavní nosná konstrukce bude řešena jako ocelová konstrukce s dolní mostovkou, doplněná o přilehlá mostní pole menšího rozpětí, která zajistí plynulý a hydraulicky efektivní průtok vody v inundačním území, včetně extrémních průtoků.
Konstrukce mostu bude navržena s důrazem na:
•	minimalizaci stavební výšky, s ohledem na výškové vedení železniční trati a průtočné profily pod objektem,
•	snadnou údržbu a dlouhodobou spolehlivost, minimalizaci počtu ložisek a dalších údržbových prvků,
•	hydraulickou optimalizaci podpěr, jejichž tvar i umístění budou řešeny tak, aby nedocházelo k tvorbě nánosů a ke zhoršení průtočných poměrů.
Založení podpěr bude hlubinné, návrh bude proveden na základě výsledků geotechnického průzkumu, s důrazem na únosnost a stabilitu v inundačním prostředí s vysokou hladinou podzemní vody. Konstrukční řešení bude přizpůsobeno podmínkám území, charakteru prostoru pod mostními poli a bude optimalizováno na základě hydrotechnického výpočtu.
Mostní konstrukce bude navržena tak, aby:
•	odpovídala zatížitelnosti min. D4/120, případně D2/160, dle předpisu SŽ S5/1,
•	splňovala požadavky normy ČSN EN 1991-2 ed. 2 (Zatížení mostů dopravou),
•	zajistila volnou mostní průjezdnost VMP min. 2,5 m,
•	umožnila zachování či úpravu stávající infrastruktury (např. vedení sítí, přístupové cesty, příp. migrační koridory), v koordinaci s místní samosprávou a dotčenými orgány.
Veškeré konstrukce budou navrženy s ohledem na dlouhodobou provozuschopnost železniční dopravy a klimatickou odolnost včetně extrémních povětrnostních podmínek a zvýšené hladiny řeky.</t>
  </si>
  <si>
    <t>V prostoru podél železniční tratě ve směru na Opavu se nachází stávající dešťová kanalizace společnosti SmVaK Ostrava a.s., která ústí do koryta řeky Opavy. Vzhledem k plánovaným stavebním činnostem na železničním spodku a mostní estakádě, a zejména k nutnosti pojezdu a manipulace těžkou stavební technikou v prostoru nad kanalizačním vedením, bude nutné zajistit její dočasnou ochranu po dobu výstavby.
Ochrana kanalizace bude provedena tak, aby bylo:
•	zajištěno mechanické zabezpečení potrubí proti statickému i dynamickému zatížení,
•	zabráněno poškození konstrukce kanalizace, deformaci, průhybu či porušení těsnosti,
•	zajištěno zachování plné provozuschopnosti sítě po celou dobu výstavby i po jejím ukončení.
Předběžně se uvažuje o zpevnění povrchu nad trasou kanalizace pomocí štěrkových vrstev, panelových prvků nebo roznášecí konstrukce. Konkrétní technické řešení bude určeno na základě koordinace s vlastníkem kanalizační sítě, přičemž projektant je povinen:
•	vyžádat si aktuální data o trase, hloubce a parametrech kanalizace,
•	navrhnout způsob ochrany s ohledem na zatížení stavebními mechanismy,
•	projednat návrh se správcem sítě a zapracovat jeho závazné požadavky do dokumentace.
Veškeré zásahy do prostoru kanalizace musí být v souladu s provozními podmínkami SmVaK, příslušnou legislativou a technickými normami pro ochranu inženýrských sítí.</t>
  </si>
  <si>
    <t>V rámci stavby bude provedena úprava stávající kabelizace zabezpečovacího zařízení, která byla poškozena povodní v roce 2024. Jedná se o úsek mezi přejezdem P7870 a mostní estakádou, kde bude nutno nahradit a obnovit kabelová vedení, zajišťující funkčnost traťového zabezpečovacího systému.
Konkrétně bude řešena:
•	obnova závislostního kabelu 30p1,0 a 3XN0,8,
•	napojení na počítací bod KOV2-1 a zajištění plné funkce systému.
Nová kabelizace bude vedena v souladu s požadavky na:
•	odolnost vůči zaplavení, mechanickému poškození a elektromagnetickému rušení,
•	součinnost s přeložkami a úpravami železničního spodku a svršku, zejména ve vztahu k estakádě.
Přesné vedení trasy, hloubka uložení a způsob ochrany budou součástí projektové dokumentace, přičemž projektant musí zohlednit:
•	požadavky správce infrastruktury (SŽ),
•	proveditelnost v podmínkách inundačního území.
Po realizaci bude provedena úplná obnova zapojení a ověření funkce zabezpečovacího zařízení včetně měření a přezkoušení.</t>
  </si>
  <si>
    <t>V rámci přípravných prací bude provedena komplexní příprava území stavby, zejména v inundačním prostoru řeky Opavy, kde došlo během povodní v roce 2024 k nánosům sedimentů, splavenin a poškození terénu. Cílem je zajištění bezpečného a přístupného prostředí pro následné stavební činnosti, a to jak pro výstavbu mostní estakády, tak pro zřízení provizorních komunikací a manipulačních ploch.
Příprava území zahrnuje zejména:
•	odstranění zbylých nánosů a naplavenin po povodních, včetně odstranění zbytků konstrukcí, dřevin, pařezů a jiných překážek,
•	hrubé terénní úpravy – zarovnání a vyrovnání terénu pro zajištění bezpečného přístupu techniky,
•	vyčištění ploch určených pro příjezdové komunikace, skladové a montážní plochy v okolí budoucí estakády,
•	předběžné vytyčení inženýrských sítí a geodetická identifikace stávajících objektů.
Práce budou provedeny v souladu s požadavky ochrany životního prostředí, s důrazem na minimalizaci zásahu do aktivní zóny, ochranu půdy a likvidaci vytěženého materiálu dle platných předpisů a směrnice SŽ SM096 – nakládání s odpady.</t>
  </si>
  <si>
    <t>V rámci stavby bude provedeno kácení dřevin v nezbytném rozsahu dotčeném stavební činností, a to především v koridoru nové mostní estakády a navazujících rekonstruovaných částí žel. tělesa, podél kabelových tras směrem od Kravař ve Slezsku do žst. Opava východ, v prostoru plánovaných příjezdových komunikací, manipulačních ploch a dalších zařízení staveniště. Kácení bude navrženo s důrazem na minimalizaci zásahu do stávající vegetace a bude provedeno v souladu se zákonem č. 114/1992 Sb., o ochraně přírody a krajiny, v platném znění.
Konkrétní rozsah kácení:
•	bude upřesněn v rámci projektové dokumentace na základě skutečného zaměření a zohlednění technických potřeb stavby,
•	bude předmětem jednání s orgány ochrany přírody a vlastníky pozemků,
•	bude doložen potřebnými povoleními pro kácení.
Po ukončení stavebních prací bude navržena náhradní výsadba nebo ekologická rekultivace dle požadavků dotčených orgánů, případně bude plnění této povinnosti řešeno formou finanční náhrady.</t>
  </si>
  <si>
    <t>Přeložka a ochrana VO</t>
  </si>
  <si>
    <t>Podél cyklostezky je vedeno veřejné osvětlení. Poloha cyklostezky bude v průběhu stavby využívána jako přístupová komunikace a je nutné cyklostezku provizorně upravit na příjezdovou komunikaci ke stavbě a tedy ji také rozšířit. Veřejné osvěltení je vedeno na vnitřní straně směrového oblouku a bude tak nutné jej dočasně přeložit a ochránit pro umožnění průjezdu staveništní techniky a materiálu ke stavbě. Po dokončení stavby bude veřejné osvětlení přeloženo do původní polohy. Bude nutné projednání technického řešení s vlastníkem veřejného osvětlení, veškeré návrhy budou v souladu s technickými normami, přepdisy a standardy vlastníka osvětlení.</t>
  </si>
  <si>
    <t>V místě zdvihu koleje kříží trať nadzemní vedení VN společnosti ČEZ Distribuce. Jedná se o místo mezi stávajícími mostními objekty ve směru k městu Opava. S ohledem na žádoucí zdvih nivelety koleje je uvažováno s přeložkou vedení do vyhovující výšky nad úroveň nové nivelety koleje. Technické specifikace projektové dokumentace a následné technické zhotovení samotné přeložky bude projednáno s vlastníkem nadzemmního vedení - společností ČEZ Distribuce a bude postupováno v souladu s pravidly a požadavky správce. Nový výška nadzemního vedení musí být vyhovující všem normám a předpisům pro křížení dráhy s inženýrksými sítěmi. Zárveň založení nadzemního vedení musí být vyhovující pro umístění v ohrožené oblasti povodněmi a musí zajistit dlouhodobou stabilitu a odolnost proti účinkům vody a jiných povětrnostních vlivů.</t>
  </si>
  <si>
    <t>SO 98-98 – Všeobecný objekt</t>
  </si>
  <si>
    <t>Obecné technicko-funkční požadavky</t>
  </si>
  <si>
    <t>Jsou přístupné po dvojitém kliknutí na níže uvedenou ikonu ve Word dokumentu.</t>
  </si>
  <si>
    <t>Práce prováděné pro zpracování projektových dokumentací - hydrotechnické posouzení</t>
  </si>
  <si>
    <t>5813520103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</si>
</sst>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Kč&quot;;\-#,##0.00\ &quot;Kč&quot;"/>
    <numFmt numFmtId="164" formatCode="#,##0.00\ &quot;Kč&quot;"/>
    <numFmt numFmtId="165" formatCode="m\/yyyy"/>
    <numFmt numFmtId="166" formatCode="#,##0.000"/>
    <numFmt numFmtId="167" formatCode="#,##0\ &quot;Kč&quot;"/>
  </numFmts>
  <fonts count="69" x14ac:knownFonts="1">
    <font>
      <sz val="10"/>
      <color theme="1"/>
      <name val="Verdana"/>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family val="2"/>
      <charset val="238"/>
    </font>
    <font>
      <i/>
      <sz val="11"/>
      <name val="Calibri"/>
      <family val="2"/>
      <charset val="238"/>
      <scheme val="minor"/>
    </font>
    <font>
      <sz val="8"/>
      <name val="Verdana"/>
      <family val="2"/>
      <charset val="238"/>
    </font>
    <font>
      <sz val="11"/>
      <color theme="1"/>
      <name val="Calibri"/>
      <family val="2"/>
      <charset val="238"/>
      <scheme val="minor"/>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b/>
      <sz val="11"/>
      <color theme="1"/>
      <name val="Calibri"/>
      <family val="2"/>
      <charset val="238"/>
      <scheme val="minor"/>
    </font>
    <font>
      <sz val="10"/>
      <color theme="1"/>
      <name val="Verdana"/>
      <family val="2"/>
      <charset val="238"/>
    </font>
    <font>
      <sz val="16"/>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10"/>
      <name val="Arial"/>
      <family val="2"/>
      <charset val="238"/>
    </font>
    <font>
      <sz val="8"/>
      <name val="Arial"/>
      <family val="2"/>
      <charset val="238"/>
    </font>
    <font>
      <b/>
      <sz val="8"/>
      <name val="Arial"/>
      <family val="2"/>
      <charset val="238"/>
    </font>
    <font>
      <i/>
      <sz val="8"/>
      <name val="Arial"/>
      <family val="2"/>
      <charset val="238"/>
    </font>
    <font>
      <b/>
      <u/>
      <sz val="12"/>
      <color indexed="81"/>
      <name val="Calibri"/>
      <family val="2"/>
      <charset val="238"/>
      <scheme val="minor"/>
    </font>
    <font>
      <b/>
      <sz val="11"/>
      <color indexed="81"/>
      <name val="Calibri"/>
      <family val="2"/>
      <charset val="238"/>
      <scheme val="minor"/>
    </font>
    <font>
      <sz val="11"/>
      <color indexed="81"/>
      <name val="Calibri"/>
      <family val="2"/>
      <charset val="238"/>
      <scheme val="minor"/>
    </font>
    <font>
      <sz val="9"/>
      <color indexed="81"/>
      <name val="Tahoma"/>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sz val="10"/>
      <color indexed="81"/>
      <name val="Arial"/>
      <family val="2"/>
      <charset val="238"/>
    </font>
    <font>
      <sz val="10"/>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i/>
      <sz val="9"/>
      <color indexed="81"/>
      <name val="Calibri"/>
      <family val="2"/>
      <charset val="238"/>
      <scheme val="minor"/>
    </font>
    <font>
      <i/>
      <u/>
      <sz val="9"/>
      <color indexed="81"/>
      <name val="Calibri"/>
      <family val="2"/>
      <charset val="238"/>
      <scheme val="minor"/>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i/>
      <sz val="8"/>
      <color theme="1"/>
      <name val="Arial"/>
      <family val="2"/>
      <charset val="238"/>
    </font>
    <font>
      <b/>
      <sz val="10"/>
      <name val="Arial"/>
      <family val="2"/>
      <charset val="238"/>
    </font>
    <font>
      <b/>
      <sz val="14"/>
      <color theme="1"/>
      <name val="Verdana"/>
      <family val="2"/>
      <charset val="238"/>
    </font>
  </fonts>
  <fills count="18">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8" tint="0.79998168889431442"/>
        <bgColor indexed="64"/>
      </pattern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s>
  <borders count="92">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right/>
      <top/>
      <bottom style="double">
        <color indexed="64"/>
      </bottom>
      <diagonal/>
    </border>
    <border>
      <left style="double">
        <color indexed="64"/>
      </left>
      <right style="medium">
        <color indexed="64"/>
      </right>
      <top style="double">
        <color indexed="64"/>
      </top>
      <bottom style="double">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thin">
        <color indexed="64"/>
      </left>
      <right/>
      <top/>
      <bottom/>
      <diagonal/>
    </border>
    <border>
      <left style="medium">
        <color auto="1"/>
      </left>
      <right/>
      <top style="double">
        <color auto="1"/>
      </top>
      <bottom style="double">
        <color auto="1"/>
      </bottom>
      <diagonal/>
    </border>
    <border>
      <left/>
      <right/>
      <top style="double">
        <color auto="1"/>
      </top>
      <bottom style="double">
        <color auto="1"/>
      </bottom>
      <diagonal/>
    </border>
    <border>
      <left style="thin">
        <color indexed="64"/>
      </left>
      <right style="thin">
        <color indexed="64"/>
      </right>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ck">
        <color indexed="64"/>
      </left>
      <right/>
      <top/>
      <bottom/>
      <diagonal/>
    </border>
    <border>
      <left/>
      <right style="thin">
        <color indexed="64"/>
      </right>
      <top/>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thick">
        <color indexed="64"/>
      </left>
      <right/>
      <top/>
      <bottom style="thin">
        <color indexed="64"/>
      </bottom>
      <diagonal/>
    </border>
    <border>
      <left/>
      <right style="thick">
        <color indexed="64"/>
      </right>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diagonal/>
    </border>
    <border>
      <left style="thin">
        <color indexed="64"/>
      </left>
      <right style="medium">
        <color indexed="64"/>
      </right>
      <top/>
      <bottom style="medium">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medium">
        <color indexed="64"/>
      </right>
      <top/>
      <bottom style="thin">
        <color indexed="64"/>
      </bottom>
      <diagonal/>
    </border>
  </borders>
  <cellStyleXfs count="11">
    <xf numFmtId="0" fontId="0" fillId="0" borderId="0"/>
    <xf numFmtId="0" fontId="10" fillId="0" borderId="0"/>
    <xf numFmtId="0" fontId="13" fillId="0" borderId="0"/>
    <xf numFmtId="9" fontId="19" fillId="0" borderId="0" applyFont="0" applyFill="0" applyBorder="0" applyAlignment="0" applyProtection="0"/>
    <xf numFmtId="0" fontId="3" fillId="0" borderId="0"/>
    <xf numFmtId="0" fontId="40" fillId="0" borderId="0">
      <alignment vertical="center"/>
    </xf>
    <xf numFmtId="0" fontId="2" fillId="0" borderId="0"/>
    <xf numFmtId="0" fontId="2" fillId="0" borderId="0"/>
    <xf numFmtId="0" fontId="1" fillId="0" borderId="0"/>
    <xf numFmtId="0" fontId="1" fillId="0" borderId="0"/>
    <xf numFmtId="0" fontId="40" fillId="0" borderId="0">
      <alignment vertical="center"/>
    </xf>
  </cellStyleXfs>
  <cellXfs count="346">
    <xf numFmtId="0" fontId="0" fillId="0" borderId="0" xfId="0"/>
    <xf numFmtId="49" fontId="4" fillId="2" borderId="1" xfId="0" applyNumberFormat="1" applyFont="1" applyFill="1" applyBorder="1" applyAlignment="1">
      <alignment horizontal="center" vertical="center"/>
    </xf>
    <xf numFmtId="49" fontId="4" fillId="2" borderId="2" xfId="0" applyNumberFormat="1" applyFont="1" applyFill="1" applyBorder="1" applyAlignment="1">
      <alignment horizontal="center" vertical="center"/>
    </xf>
    <xf numFmtId="0" fontId="5" fillId="2" borderId="2" xfId="0" applyFont="1" applyFill="1" applyBorder="1" applyAlignment="1">
      <alignment horizontal="left" vertical="center"/>
    </xf>
    <xf numFmtId="3" fontId="6" fillId="2" borderId="3" xfId="0" applyNumberFormat="1" applyFont="1" applyFill="1" applyBorder="1" applyAlignment="1">
      <alignment horizontal="center" vertical="center"/>
    </xf>
    <xf numFmtId="0" fontId="9" fillId="0" borderId="9" xfId="0" applyFont="1" applyBorder="1" applyAlignment="1" applyProtection="1">
      <alignment horizontal="left" vertical="center"/>
      <protection locked="0"/>
    </xf>
    <xf numFmtId="0" fontId="8" fillId="4" borderId="2" xfId="0" applyFont="1" applyFill="1" applyBorder="1" applyAlignment="1">
      <alignment horizontal="left" vertical="center"/>
    </xf>
    <xf numFmtId="0" fontId="8" fillId="4" borderId="2" xfId="0" applyFont="1" applyFill="1" applyBorder="1" applyAlignment="1">
      <alignment horizontal="left" vertical="center" wrapText="1"/>
    </xf>
    <xf numFmtId="0" fontId="8" fillId="4" borderId="2" xfId="0" applyFont="1" applyFill="1" applyBorder="1" applyAlignment="1" applyProtection="1">
      <alignment horizontal="left" vertical="center" wrapText="1"/>
      <protection locked="0"/>
    </xf>
    <xf numFmtId="0" fontId="6" fillId="0" borderId="13"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2" fontId="6" fillId="6" borderId="16" xfId="0" applyNumberFormat="1" applyFont="1" applyFill="1" applyBorder="1" applyAlignment="1" applyProtection="1">
      <alignment horizontal="center" vertical="center"/>
      <protection locked="0"/>
    </xf>
    <xf numFmtId="2" fontId="8" fillId="6" borderId="17" xfId="0" applyNumberFormat="1" applyFont="1" applyFill="1" applyBorder="1" applyAlignment="1" applyProtection="1">
      <alignment horizontal="center" vertical="center"/>
      <protection locked="0"/>
    </xf>
    <xf numFmtId="0" fontId="8" fillId="6" borderId="17" xfId="0" applyFont="1" applyFill="1" applyBorder="1" applyAlignment="1" applyProtection="1">
      <alignment vertical="center"/>
      <protection locked="0"/>
    </xf>
    <xf numFmtId="0" fontId="9" fillId="0" borderId="19" xfId="0" applyFont="1" applyBorder="1" applyAlignment="1" applyProtection="1">
      <alignment horizontal="center" vertical="center"/>
      <protection locked="0"/>
    </xf>
    <xf numFmtId="0" fontId="9" fillId="0" borderId="20" xfId="0" applyFont="1" applyBorder="1" applyAlignment="1" applyProtection="1">
      <alignment horizontal="center" vertical="center"/>
      <protection locked="0"/>
    </xf>
    <xf numFmtId="0" fontId="9" fillId="0" borderId="21" xfId="0" applyFont="1" applyBorder="1" applyAlignment="1" applyProtection="1">
      <alignment horizontal="left" vertical="center"/>
      <protection locked="0"/>
    </xf>
    <xf numFmtId="0" fontId="4" fillId="0" borderId="0" xfId="1" applyFont="1" applyAlignment="1" applyProtection="1">
      <alignment vertical="center"/>
      <protection locked="0"/>
    </xf>
    <xf numFmtId="0" fontId="4" fillId="0" borderId="0" xfId="1" applyFont="1" applyAlignment="1" applyProtection="1">
      <alignment horizontal="center" vertical="center"/>
      <protection locked="0"/>
    </xf>
    <xf numFmtId="0" fontId="4" fillId="0" borderId="24" xfId="1" applyFont="1" applyBorder="1" applyAlignment="1" applyProtection="1">
      <alignment horizontal="center" vertical="center"/>
      <protection locked="0"/>
    </xf>
    <xf numFmtId="0" fontId="4" fillId="0" borderId="24" xfId="1" applyFont="1" applyBorder="1" applyAlignment="1" applyProtection="1">
      <alignment vertical="center"/>
      <protection locked="0"/>
    </xf>
    <xf numFmtId="0" fontId="4" fillId="0" borderId="0" xfId="0" applyFont="1" applyAlignment="1">
      <alignment vertical="center"/>
    </xf>
    <xf numFmtId="0" fontId="4" fillId="7" borderId="0" xfId="0" applyFont="1" applyFill="1" applyAlignment="1">
      <alignment vertical="center"/>
    </xf>
    <xf numFmtId="0" fontId="4" fillId="0" borderId="0" xfId="1" applyFont="1" applyAlignment="1">
      <alignment vertical="center"/>
    </xf>
    <xf numFmtId="0" fontId="14" fillId="8" borderId="26" xfId="2" applyFont="1" applyFill="1" applyBorder="1" applyAlignment="1">
      <alignment vertical="center"/>
    </xf>
    <xf numFmtId="164" fontId="14" fillId="8" borderId="27" xfId="2" applyNumberFormat="1" applyFont="1" applyFill="1" applyBorder="1" applyAlignment="1">
      <alignment vertical="center"/>
    </xf>
    <xf numFmtId="0" fontId="13" fillId="0" borderId="0" xfId="2"/>
    <xf numFmtId="0" fontId="15" fillId="0" borderId="28" xfId="2" applyFont="1" applyBorder="1" applyAlignment="1">
      <alignment vertical="center"/>
    </xf>
    <xf numFmtId="0" fontId="15" fillId="0" borderId="29" xfId="2" applyFont="1" applyBorder="1" applyAlignment="1">
      <alignment vertical="center" wrapText="1"/>
    </xf>
    <xf numFmtId="0" fontId="15" fillId="0" borderId="3" xfId="2" applyFont="1" applyBorder="1" applyAlignment="1">
      <alignment horizontal="center" vertical="center"/>
    </xf>
    <xf numFmtId="0" fontId="15" fillId="0" borderId="0" xfId="2" applyFont="1" applyAlignment="1">
      <alignment horizontal="left" vertical="center"/>
    </xf>
    <xf numFmtId="0" fontId="15" fillId="0" borderId="32" xfId="2" applyFont="1" applyBorder="1" applyAlignment="1">
      <alignment vertical="top"/>
    </xf>
    <xf numFmtId="0" fontId="15" fillId="0" borderId="33" xfId="2" applyFont="1" applyBorder="1" applyAlignment="1">
      <alignment horizontal="center" vertical="top" wrapText="1"/>
    </xf>
    <xf numFmtId="0" fontId="15" fillId="0" borderId="34" xfId="2" applyFont="1" applyBorder="1" applyAlignment="1">
      <alignment horizontal="center" vertical="center" wrapText="1"/>
    </xf>
    <xf numFmtId="0" fontId="15" fillId="0" borderId="35" xfId="2" applyFont="1" applyBorder="1" applyAlignment="1">
      <alignment horizontal="center" vertical="center" wrapText="1"/>
    </xf>
    <xf numFmtId="0" fontId="15" fillId="0" borderId="36" xfId="2" applyFont="1" applyBorder="1" applyAlignment="1">
      <alignment horizontal="center" vertical="top" wrapText="1"/>
    </xf>
    <xf numFmtId="0" fontId="13" fillId="0" borderId="0" xfId="2" applyAlignment="1">
      <alignment horizontal="left" vertical="center"/>
    </xf>
    <xf numFmtId="0" fontId="13" fillId="0" borderId="0" xfId="2" applyAlignment="1">
      <alignment wrapText="1"/>
    </xf>
    <xf numFmtId="49" fontId="17" fillId="0" borderId="20" xfId="2" applyNumberFormat="1" applyFont="1" applyBorder="1" applyAlignment="1">
      <alignment horizontal="left" vertical="center" wrapText="1"/>
    </xf>
    <xf numFmtId="0" fontId="18" fillId="0" borderId="20" xfId="2" applyFont="1" applyBorder="1" applyAlignment="1">
      <alignment horizontal="center" vertical="center" wrapText="1"/>
    </xf>
    <xf numFmtId="49" fontId="17" fillId="0" borderId="40" xfId="2" applyNumberFormat="1" applyFont="1" applyBorder="1" applyAlignment="1">
      <alignment horizontal="left" vertical="center" wrapText="1"/>
    </xf>
    <xf numFmtId="0" fontId="18" fillId="0" borderId="40" xfId="2" applyFont="1" applyBorder="1" applyAlignment="1">
      <alignment horizontal="center" vertical="center" wrapText="1"/>
    </xf>
    <xf numFmtId="0" fontId="21" fillId="0" borderId="0" xfId="4" applyFont="1" applyAlignment="1" applyProtection="1">
      <alignment vertical="center"/>
      <protection hidden="1"/>
    </xf>
    <xf numFmtId="0" fontId="23" fillId="0" borderId="44" xfId="4" applyFont="1" applyBorder="1" applyAlignment="1" applyProtection="1">
      <alignment vertical="center" wrapText="1"/>
      <protection hidden="1"/>
    </xf>
    <xf numFmtId="0" fontId="23" fillId="0" borderId="45" xfId="4" applyFont="1" applyBorder="1" applyAlignment="1" applyProtection="1">
      <alignment vertical="center" wrapText="1"/>
      <protection hidden="1"/>
    </xf>
    <xf numFmtId="49" fontId="23" fillId="0" borderId="46" xfId="4" applyNumberFormat="1" applyFont="1" applyBorder="1" applyAlignment="1" applyProtection="1">
      <alignment vertical="center"/>
      <protection hidden="1"/>
    </xf>
    <xf numFmtId="0" fontId="23" fillId="0" borderId="47" xfId="4" applyFont="1" applyBorder="1" applyAlignment="1" applyProtection="1">
      <alignment vertical="center"/>
      <protection hidden="1"/>
    </xf>
    <xf numFmtId="49" fontId="23" fillId="0" borderId="48" xfId="4" applyNumberFormat="1" applyFont="1" applyBorder="1" applyAlignment="1" applyProtection="1">
      <alignment horizontal="right" vertical="center"/>
      <protection hidden="1"/>
    </xf>
    <xf numFmtId="0" fontId="24" fillId="0" borderId="0" xfId="4" applyFont="1" applyAlignment="1" applyProtection="1">
      <alignment vertical="center" wrapText="1"/>
      <protection hidden="1"/>
    </xf>
    <xf numFmtId="49" fontId="25" fillId="0" borderId="50" xfId="4" applyNumberFormat="1" applyFont="1" applyBorder="1" applyAlignment="1">
      <alignment horizontal="left" vertical="top"/>
    </xf>
    <xf numFmtId="49" fontId="25" fillId="0" borderId="50" xfId="4" applyNumberFormat="1" applyFont="1" applyBorder="1" applyAlignment="1">
      <alignment vertical="top" wrapText="1"/>
    </xf>
    <xf numFmtId="0" fontId="26" fillId="0" borderId="50" xfId="4" applyFont="1" applyBorder="1" applyAlignment="1">
      <alignment vertical="top" wrapText="1"/>
    </xf>
    <xf numFmtId="49" fontId="25" fillId="0" borderId="50" xfId="4" applyNumberFormat="1" applyFont="1" applyBorder="1" applyAlignment="1" applyProtection="1">
      <alignment vertical="top" wrapText="1"/>
      <protection hidden="1"/>
    </xf>
    <xf numFmtId="49" fontId="25" fillId="0" borderId="51" xfId="4" applyNumberFormat="1" applyFont="1" applyBorder="1" applyAlignment="1" applyProtection="1">
      <alignment vertical="top" wrapText="1"/>
      <protection hidden="1"/>
    </xf>
    <xf numFmtId="0" fontId="27" fillId="0" borderId="54" xfId="4" applyFont="1" applyBorder="1" applyAlignment="1" applyProtection="1">
      <alignment vertical="top"/>
      <protection hidden="1"/>
    </xf>
    <xf numFmtId="0" fontId="27" fillId="0" borderId="21" xfId="4" applyFont="1" applyBorder="1" applyAlignment="1" applyProtection="1">
      <alignment vertical="top"/>
      <protection hidden="1"/>
    </xf>
    <xf numFmtId="49" fontId="29" fillId="0" borderId="21" xfId="4" applyNumberFormat="1" applyFont="1" applyBorder="1" applyAlignment="1">
      <alignment vertical="top" wrapText="1"/>
    </xf>
    <xf numFmtId="49" fontId="27" fillId="0" borderId="21" xfId="4" applyNumberFormat="1" applyFont="1" applyBorder="1" applyAlignment="1" applyProtection="1">
      <alignment vertical="top"/>
      <protection hidden="1"/>
    </xf>
    <xf numFmtId="49" fontId="27" fillId="0" borderId="55" xfId="4" applyNumberFormat="1" applyFont="1" applyBorder="1" applyAlignment="1" applyProtection="1">
      <alignment vertical="top"/>
      <protection hidden="1"/>
    </xf>
    <xf numFmtId="0" fontId="30" fillId="9" borderId="56" xfId="4" applyFont="1" applyFill="1" applyBorder="1" applyAlignment="1" applyProtection="1">
      <alignment vertical="center"/>
      <protection hidden="1"/>
    </xf>
    <xf numFmtId="0" fontId="30" fillId="10" borderId="47" xfId="4" applyFont="1" applyFill="1" applyBorder="1" applyAlignment="1" applyProtection="1">
      <alignment vertical="center"/>
      <protection hidden="1"/>
    </xf>
    <xf numFmtId="49" fontId="32" fillId="0" borderId="21" xfId="4" applyNumberFormat="1" applyFont="1" applyBorder="1" applyAlignment="1">
      <alignment vertical="center" wrapText="1"/>
    </xf>
    <xf numFmtId="0" fontId="33" fillId="0" borderId="21" xfId="4" applyFont="1" applyBorder="1" applyAlignment="1" applyProtection="1">
      <alignment vertical="center" wrapText="1"/>
      <protection hidden="1"/>
    </xf>
    <xf numFmtId="49" fontId="33" fillId="0" borderId="21" xfId="4" applyNumberFormat="1" applyFont="1" applyBorder="1" applyAlignment="1">
      <alignment vertical="center" wrapText="1"/>
    </xf>
    <xf numFmtId="49" fontId="33" fillId="0" borderId="8" xfId="4" applyNumberFormat="1" applyFont="1" applyBorder="1" applyAlignment="1">
      <alignment vertical="center" wrapText="1"/>
    </xf>
    <xf numFmtId="0" fontId="32" fillId="0" borderId="59" xfId="4" applyFont="1" applyBorder="1" applyAlignment="1" applyProtection="1">
      <alignment vertical="center"/>
      <protection locked="0"/>
    </xf>
    <xf numFmtId="0" fontId="32" fillId="0" borderId="60" xfId="4" applyFont="1" applyBorder="1" applyAlignment="1" applyProtection="1">
      <alignment horizontal="left" vertical="center"/>
      <protection locked="0"/>
    </xf>
    <xf numFmtId="0" fontId="31" fillId="0" borderId="54" xfId="4" applyFont="1" applyBorder="1" applyAlignment="1" applyProtection="1">
      <alignment vertical="center"/>
      <protection hidden="1"/>
    </xf>
    <xf numFmtId="0" fontId="31" fillId="0" borderId="21" xfId="4" applyFont="1" applyBorder="1" applyAlignment="1" applyProtection="1">
      <alignment vertical="center"/>
      <protection hidden="1"/>
    </xf>
    <xf numFmtId="49" fontId="32" fillId="0" borderId="21" xfId="4" applyNumberFormat="1" applyFont="1" applyBorder="1" applyAlignment="1" applyProtection="1">
      <alignment vertical="center"/>
      <protection locked="0"/>
    </xf>
    <xf numFmtId="0" fontId="33" fillId="0" borderId="62" xfId="4" applyFont="1" applyBorder="1" applyAlignment="1">
      <alignment vertical="center"/>
    </xf>
    <xf numFmtId="49" fontId="32" fillId="0" borderId="21" xfId="4" applyNumberFormat="1" applyFont="1" applyBorder="1" applyAlignment="1">
      <alignment vertical="center"/>
    </xf>
    <xf numFmtId="0" fontId="35" fillId="0" borderId="0" xfId="4" applyFont="1" applyAlignment="1">
      <alignment horizontal="center"/>
    </xf>
    <xf numFmtId="165" fontId="32" fillId="0" borderId="63" xfId="4" applyNumberFormat="1" applyFont="1" applyBorder="1" applyAlignment="1" applyProtection="1">
      <alignment horizontal="left" vertical="center"/>
      <protection locked="0"/>
    </xf>
    <xf numFmtId="0" fontId="32" fillId="0" borderId="21" xfId="4" applyFont="1" applyBorder="1" applyAlignment="1">
      <alignment vertical="center"/>
    </xf>
    <xf numFmtId="0" fontId="36" fillId="0" borderId="0" xfId="4" applyFont="1" applyAlignment="1">
      <alignment horizontal="center"/>
    </xf>
    <xf numFmtId="165" fontId="32" fillId="0" borderId="66" xfId="4" applyNumberFormat="1" applyFont="1" applyBorder="1" applyAlignment="1" applyProtection="1">
      <alignment horizontal="left" vertical="center"/>
      <protection locked="0"/>
    </xf>
    <xf numFmtId="165" fontId="37" fillId="12" borderId="37" xfId="4" applyNumberFormat="1" applyFont="1" applyFill="1" applyBorder="1" applyAlignment="1" applyProtection="1">
      <alignment horizontal="left" vertical="center" wrapText="1"/>
      <protection locked="0"/>
    </xf>
    <xf numFmtId="14" fontId="32" fillId="12" borderId="15" xfId="4" applyNumberFormat="1" applyFont="1" applyFill="1" applyBorder="1" applyAlignment="1" applyProtection="1">
      <alignment vertical="center"/>
      <protection locked="0"/>
    </xf>
    <xf numFmtId="14" fontId="33" fillId="0" borderId="67" xfId="4" applyNumberFormat="1" applyFont="1" applyBorder="1" applyAlignment="1">
      <alignment vertical="center"/>
    </xf>
    <xf numFmtId="0" fontId="38" fillId="13" borderId="6" xfId="4" applyFont="1" applyFill="1" applyBorder="1" applyAlignment="1" applyProtection="1">
      <alignment horizontal="right" vertical="center"/>
      <protection hidden="1"/>
    </xf>
    <xf numFmtId="3" fontId="38" fillId="13" borderId="69" xfId="4" applyNumberFormat="1" applyFont="1" applyFill="1" applyBorder="1" applyAlignment="1" applyProtection="1">
      <alignment horizontal="left" vertical="center"/>
      <protection hidden="1"/>
    </xf>
    <xf numFmtId="0" fontId="39" fillId="13" borderId="23" xfId="4" applyFont="1" applyFill="1" applyBorder="1" applyAlignment="1" applyProtection="1">
      <alignment horizontal="center" vertical="center"/>
      <protection hidden="1"/>
    </xf>
    <xf numFmtId="0" fontId="39" fillId="13" borderId="72" xfId="4" applyFont="1" applyFill="1" applyBorder="1" applyAlignment="1" applyProtection="1">
      <alignment horizontal="center" vertical="center"/>
      <protection hidden="1"/>
    </xf>
    <xf numFmtId="0" fontId="21" fillId="14" borderId="0" xfId="4" applyFont="1" applyFill="1" applyAlignment="1">
      <alignment vertical="center"/>
    </xf>
    <xf numFmtId="0" fontId="33" fillId="14" borderId="73" xfId="4" applyFont="1" applyFill="1" applyBorder="1" applyAlignment="1">
      <alignment vertical="center"/>
    </xf>
    <xf numFmtId="0" fontId="33" fillId="14" borderId="26" xfId="4" applyFont="1" applyFill="1" applyBorder="1" applyAlignment="1">
      <alignment horizontal="center" vertical="center"/>
    </xf>
    <xf numFmtId="0" fontId="33" fillId="14" borderId="26" xfId="4" applyFont="1" applyFill="1" applyBorder="1" applyAlignment="1">
      <alignment vertical="center"/>
    </xf>
    <xf numFmtId="0" fontId="33" fillId="14" borderId="26" xfId="4" applyFont="1" applyFill="1" applyBorder="1" applyAlignment="1">
      <alignment horizontal="left" vertical="center"/>
    </xf>
    <xf numFmtId="0" fontId="33" fillId="14" borderId="74" xfId="4" applyFont="1" applyFill="1" applyBorder="1" applyAlignment="1">
      <alignment horizontal="center" vertical="center"/>
    </xf>
    <xf numFmtId="0" fontId="21" fillId="0" borderId="0" xfId="4" applyFont="1" applyAlignment="1">
      <alignment vertical="center"/>
    </xf>
    <xf numFmtId="164" fontId="42" fillId="0" borderId="76" xfId="5" applyNumberFormat="1" applyFont="1" applyBorder="1" applyAlignment="1">
      <alignment horizontal="right" vertical="center"/>
    </xf>
    <xf numFmtId="0" fontId="21" fillId="16" borderId="0" xfId="4" applyFont="1" applyFill="1" applyAlignment="1">
      <alignment vertical="center"/>
    </xf>
    <xf numFmtId="0" fontId="33" fillId="16" borderId="73" xfId="4" applyFont="1" applyFill="1" applyBorder="1" applyAlignment="1">
      <alignment vertical="center"/>
    </xf>
    <xf numFmtId="0" fontId="33" fillId="16" borderId="26" xfId="4" applyFont="1" applyFill="1" applyBorder="1" applyAlignment="1">
      <alignment horizontal="center" vertical="center"/>
    </xf>
    <xf numFmtId="0" fontId="33" fillId="16" borderId="26" xfId="4" applyFont="1" applyFill="1" applyBorder="1" applyAlignment="1">
      <alignment vertical="center"/>
    </xf>
    <xf numFmtId="0" fontId="33" fillId="16" borderId="26" xfId="4" applyFont="1" applyFill="1" applyBorder="1" applyAlignment="1">
      <alignment horizontal="left" vertical="center"/>
    </xf>
    <xf numFmtId="164" fontId="33" fillId="16" borderId="74" xfId="4" applyNumberFormat="1" applyFont="1" applyFill="1" applyBorder="1" applyAlignment="1">
      <alignment horizontal="center" vertical="center"/>
    </xf>
    <xf numFmtId="0" fontId="21" fillId="0" borderId="0" xfId="4" applyFont="1"/>
    <xf numFmtId="0" fontId="21" fillId="14" borderId="0" xfId="4" applyFont="1" applyFill="1" applyAlignment="1" applyProtection="1">
      <alignment vertical="center"/>
      <protection locked="0"/>
    </xf>
    <xf numFmtId="0" fontId="21" fillId="0" borderId="0" xfId="4" applyFont="1" applyProtection="1">
      <protection locked="0"/>
    </xf>
    <xf numFmtId="0" fontId="21" fillId="0" borderId="0" xfId="4" applyFont="1" applyAlignment="1" applyProtection="1">
      <alignment vertical="center"/>
      <protection locked="0"/>
    </xf>
    <xf numFmtId="0" fontId="21" fillId="15" borderId="75" xfId="4" applyFont="1" applyFill="1" applyBorder="1" applyAlignment="1" applyProtection="1">
      <alignment horizontal="center" vertical="center"/>
      <protection locked="0"/>
    </xf>
    <xf numFmtId="0" fontId="21" fillId="0" borderId="14" xfId="4" applyFont="1" applyBorder="1" applyAlignment="1" applyProtection="1">
      <alignment horizontal="center" vertical="center"/>
      <protection locked="0"/>
    </xf>
    <xf numFmtId="0" fontId="21" fillId="15" borderId="14" xfId="4" applyFont="1" applyFill="1" applyBorder="1" applyAlignment="1" applyProtection="1">
      <alignment horizontal="center" vertical="center"/>
      <protection locked="0"/>
    </xf>
    <xf numFmtId="0" fontId="41" fillId="0" borderId="14" xfId="5" applyFont="1" applyBorder="1" applyAlignment="1" applyProtection="1">
      <alignment horizontal="left" vertical="center" wrapText="1"/>
      <protection locked="0"/>
    </xf>
    <xf numFmtId="166" fontId="21" fillId="0" borderId="14" xfId="4" applyNumberFormat="1" applyFont="1" applyBorder="1" applyAlignment="1" applyProtection="1">
      <alignment horizontal="center" vertical="center"/>
      <protection locked="0"/>
    </xf>
    <xf numFmtId="2" fontId="21" fillId="0" borderId="14" xfId="4" applyNumberFormat="1" applyFont="1" applyBorder="1" applyAlignment="1" applyProtection="1">
      <alignment horizontal="center" vertical="center"/>
      <protection locked="0"/>
    </xf>
    <xf numFmtId="164" fontId="42" fillId="0" borderId="76" xfId="5" applyNumberFormat="1" applyFont="1" applyBorder="1" applyAlignment="1" applyProtection="1">
      <alignment horizontal="right" vertical="center"/>
      <protection locked="0"/>
    </xf>
    <xf numFmtId="0" fontId="21" fillId="0" borderId="65" xfId="4" applyFont="1" applyBorder="1" applyAlignment="1" applyProtection="1">
      <alignment vertical="center"/>
      <protection locked="0"/>
    </xf>
    <xf numFmtId="0" fontId="41" fillId="0" borderId="40" xfId="5" applyFont="1" applyBorder="1" applyAlignment="1" applyProtection="1">
      <alignment horizontal="left" vertical="center" wrapText="1"/>
      <protection locked="0"/>
    </xf>
    <xf numFmtId="0" fontId="21" fillId="0" borderId="0" xfId="4" applyFont="1" applyAlignment="1" applyProtection="1">
      <alignment horizontal="center" vertical="center"/>
      <protection locked="0"/>
    </xf>
    <xf numFmtId="0" fontId="21" fillId="0" borderId="77" xfId="4" applyFont="1" applyBorder="1" applyAlignment="1" applyProtection="1">
      <alignment horizontal="center" vertical="center"/>
      <protection locked="0"/>
    </xf>
    <xf numFmtId="0" fontId="43" fillId="0" borderId="20" xfId="5" applyFont="1" applyBorder="1" applyAlignment="1" applyProtection="1">
      <alignment horizontal="left" vertical="center" wrapText="1" shrinkToFit="1"/>
      <protection locked="0"/>
    </xf>
    <xf numFmtId="0" fontId="21" fillId="0" borderId="78" xfId="4" applyFont="1" applyBorder="1" applyAlignment="1" applyProtection="1">
      <alignment vertical="center"/>
      <protection locked="0"/>
    </xf>
    <xf numFmtId="0" fontId="21" fillId="0" borderId="79" xfId="4" applyFont="1" applyBorder="1" applyAlignment="1" applyProtection="1">
      <alignment vertical="center"/>
      <protection locked="0"/>
    </xf>
    <xf numFmtId="0" fontId="41" fillId="0" borderId="23" xfId="5" applyFont="1" applyBorder="1" applyAlignment="1" applyProtection="1">
      <alignment horizontal="left" vertical="center" wrapText="1" shrinkToFit="1"/>
      <protection locked="0"/>
    </xf>
    <xf numFmtId="0" fontId="21" fillId="0" borderId="79" xfId="4" applyFont="1" applyBorder="1" applyAlignment="1" applyProtection="1">
      <alignment horizontal="center" vertical="center"/>
      <protection locked="0"/>
    </xf>
    <xf numFmtId="0" fontId="21" fillId="0" borderId="80" xfId="4" applyFont="1" applyBorder="1" applyAlignment="1" applyProtection="1">
      <alignment horizontal="center" vertical="center"/>
      <protection locked="0"/>
    </xf>
    <xf numFmtId="0" fontId="21" fillId="16" borderId="0" xfId="4" applyFont="1" applyFill="1" applyAlignment="1" applyProtection="1">
      <alignment vertical="center"/>
      <protection locked="0"/>
    </xf>
    <xf numFmtId="0" fontId="33" fillId="16" borderId="73" xfId="4" applyFont="1" applyFill="1" applyBorder="1" applyAlignment="1" applyProtection="1">
      <alignment vertical="center"/>
      <protection locked="0"/>
    </xf>
    <xf numFmtId="0" fontId="33" fillId="16" borderId="26" xfId="4" applyFont="1" applyFill="1" applyBorder="1" applyAlignment="1" applyProtection="1">
      <alignment horizontal="center" vertical="center"/>
      <protection locked="0"/>
    </xf>
    <xf numFmtId="0" fontId="33" fillId="16" borderId="26" xfId="4" applyFont="1" applyFill="1" applyBorder="1" applyAlignment="1" applyProtection="1">
      <alignment vertical="center"/>
      <protection locked="0"/>
    </xf>
    <xf numFmtId="0" fontId="33" fillId="16" borderId="26" xfId="4" applyFont="1" applyFill="1" applyBorder="1" applyAlignment="1" applyProtection="1">
      <alignment horizontal="left" vertical="center"/>
      <protection locked="0"/>
    </xf>
    <xf numFmtId="164" fontId="33" fillId="16" borderId="74" xfId="4" applyNumberFormat="1" applyFont="1" applyFill="1" applyBorder="1" applyAlignment="1" applyProtection="1">
      <alignment horizontal="center" vertical="center"/>
      <protection locked="0"/>
    </xf>
    <xf numFmtId="0" fontId="21" fillId="0" borderId="0" xfId="4" applyFont="1" applyAlignment="1">
      <alignment horizontal="center"/>
    </xf>
    <xf numFmtId="0" fontId="23" fillId="0" borderId="44" xfId="4" applyFont="1" applyBorder="1" applyAlignment="1">
      <alignment vertical="center" wrapText="1"/>
    </xf>
    <xf numFmtId="0" fontId="23" fillId="0" borderId="44" xfId="4" applyFont="1" applyBorder="1" applyAlignment="1">
      <alignment horizontal="center" vertical="center" wrapText="1"/>
    </xf>
    <xf numFmtId="0" fontId="66" fillId="0" borderId="45" xfId="4" applyFont="1" applyBorder="1" applyAlignment="1">
      <alignment horizontal="right" vertical="top" wrapText="1"/>
    </xf>
    <xf numFmtId="49" fontId="23" fillId="0" borderId="46" xfId="4" applyNumberFormat="1" applyFont="1" applyBorder="1" applyAlignment="1">
      <alignment vertical="center"/>
    </xf>
    <xf numFmtId="0" fontId="23" fillId="0" borderId="47" xfId="4" applyFont="1" applyBorder="1" applyAlignment="1">
      <alignment vertical="center"/>
    </xf>
    <xf numFmtId="49" fontId="23" fillId="0" borderId="48" xfId="4" applyNumberFormat="1" applyFont="1" applyBorder="1" applyAlignment="1">
      <alignment horizontal="right" vertical="center"/>
    </xf>
    <xf numFmtId="0" fontId="24" fillId="0" borderId="0" xfId="4" applyFont="1" applyAlignment="1" applyProtection="1">
      <alignment vertical="center" wrapText="1"/>
      <protection locked="0"/>
    </xf>
    <xf numFmtId="0" fontId="27" fillId="0" borderId="54" xfId="4" applyFont="1" applyBorder="1" applyAlignment="1">
      <alignment vertical="top"/>
    </xf>
    <xf numFmtId="0" fontId="27" fillId="0" borderId="21" xfId="4" applyFont="1" applyBorder="1" applyAlignment="1">
      <alignment vertical="top"/>
    </xf>
    <xf numFmtId="0" fontId="30" fillId="9" borderId="56" xfId="4" applyFont="1" applyFill="1" applyBorder="1" applyAlignment="1">
      <alignment vertical="center"/>
    </xf>
    <xf numFmtId="0" fontId="30" fillId="10" borderId="47" xfId="4" applyFont="1" applyFill="1" applyBorder="1" applyAlignment="1">
      <alignment vertical="center"/>
    </xf>
    <xf numFmtId="49" fontId="32" fillId="0" borderId="21" xfId="4" applyNumberFormat="1" applyFont="1" applyBorder="1" applyAlignment="1" applyProtection="1">
      <alignment vertical="center" wrapText="1"/>
      <protection locked="0"/>
    </xf>
    <xf numFmtId="0" fontId="33" fillId="0" borderId="21" xfId="4" applyFont="1" applyBorder="1" applyAlignment="1" applyProtection="1">
      <alignment vertical="center" wrapText="1"/>
      <protection locked="0"/>
    </xf>
    <xf numFmtId="49" fontId="33" fillId="0" borderId="21" xfId="4" applyNumberFormat="1" applyFont="1" applyBorder="1" applyAlignment="1" applyProtection="1">
      <alignment vertical="center" wrapText="1"/>
      <protection locked="0"/>
    </xf>
    <xf numFmtId="49" fontId="33" fillId="0" borderId="8" xfId="4" applyNumberFormat="1" applyFont="1" applyBorder="1" applyAlignment="1" applyProtection="1">
      <alignment vertical="center" wrapText="1"/>
      <protection locked="0"/>
    </xf>
    <xf numFmtId="0" fontId="31" fillId="0" borderId="54" xfId="4" applyFont="1" applyBorder="1" applyAlignment="1">
      <alignment vertical="center"/>
    </xf>
    <xf numFmtId="0" fontId="31" fillId="0" borderId="21" xfId="4" applyFont="1" applyBorder="1" applyAlignment="1">
      <alignment vertical="center"/>
    </xf>
    <xf numFmtId="0" fontId="33" fillId="0" borderId="62" xfId="4" applyFont="1" applyBorder="1" applyAlignment="1" applyProtection="1">
      <alignment vertical="center"/>
      <protection locked="0"/>
    </xf>
    <xf numFmtId="0" fontId="35" fillId="0" borderId="0" xfId="4" applyFont="1" applyAlignment="1" applyProtection="1">
      <alignment horizontal="center"/>
      <protection locked="0"/>
    </xf>
    <xf numFmtId="0" fontId="36" fillId="0" borderId="0" xfId="4" applyFont="1" applyAlignment="1" applyProtection="1">
      <alignment horizontal="center"/>
      <protection locked="0"/>
    </xf>
    <xf numFmtId="165" fontId="37" fillId="0" borderId="37" xfId="4" applyNumberFormat="1" applyFont="1" applyBorder="1" applyAlignment="1" applyProtection="1">
      <alignment horizontal="left" vertical="center" wrapText="1"/>
      <protection locked="0"/>
    </xf>
    <xf numFmtId="14" fontId="32" fillId="0" borderId="15" xfId="4" applyNumberFormat="1" applyFont="1" applyBorder="1" applyAlignment="1" applyProtection="1">
      <alignment vertical="center"/>
      <protection locked="0"/>
    </xf>
    <xf numFmtId="14" fontId="33" fillId="0" borderId="67" xfId="4" applyNumberFormat="1" applyFont="1" applyBorder="1" applyAlignment="1" applyProtection="1">
      <alignment vertical="center"/>
      <protection locked="0"/>
    </xf>
    <xf numFmtId="0" fontId="38" fillId="13" borderId="6" xfId="4" applyFont="1" applyFill="1" applyBorder="1" applyAlignment="1">
      <alignment horizontal="right" vertical="center"/>
    </xf>
    <xf numFmtId="3" fontId="38" fillId="13" borderId="69" xfId="4" applyNumberFormat="1" applyFont="1" applyFill="1" applyBorder="1" applyAlignment="1">
      <alignment horizontal="left" vertical="center"/>
    </xf>
    <xf numFmtId="0" fontId="39" fillId="13" borderId="23" xfId="4" applyFont="1" applyFill="1" applyBorder="1" applyAlignment="1">
      <alignment horizontal="center" vertical="center"/>
    </xf>
    <xf numFmtId="0" fontId="39" fillId="13" borderId="72" xfId="4" applyFont="1" applyFill="1" applyBorder="1" applyAlignment="1">
      <alignment horizontal="center" vertical="center"/>
    </xf>
    <xf numFmtId="49" fontId="21" fillId="0" borderId="14" xfId="4" applyNumberFormat="1" applyFont="1" applyBorder="1" applyAlignment="1" applyProtection="1">
      <alignment horizontal="center" vertical="center"/>
      <protection locked="0"/>
    </xf>
    <xf numFmtId="0" fontId="21" fillId="0" borderId="81" xfId="4" applyFont="1" applyBorder="1" applyAlignment="1" applyProtection="1">
      <alignment vertical="center"/>
      <protection locked="0"/>
    </xf>
    <xf numFmtId="0" fontId="21" fillId="0" borderId="17" xfId="4" applyFont="1" applyBorder="1" applyAlignment="1" applyProtection="1">
      <alignment vertical="center"/>
      <protection locked="0"/>
    </xf>
    <xf numFmtId="0" fontId="41" fillId="0" borderId="20" xfId="5" applyFont="1" applyBorder="1" applyAlignment="1" applyProtection="1">
      <alignment horizontal="left" vertical="center" wrapText="1" shrinkToFit="1"/>
      <protection locked="0"/>
    </xf>
    <xf numFmtId="0" fontId="21" fillId="0" borderId="17" xfId="4" applyFont="1" applyBorder="1" applyAlignment="1" applyProtection="1">
      <alignment horizontal="center" vertical="center"/>
      <protection locked="0"/>
    </xf>
    <xf numFmtId="0" fontId="21" fillId="0" borderId="82" xfId="4" applyFont="1" applyBorder="1" applyAlignment="1" applyProtection="1">
      <alignment horizontal="center" vertical="center"/>
      <protection locked="0"/>
    </xf>
    <xf numFmtId="0" fontId="21" fillId="0" borderId="0" xfId="4" applyFont="1" applyAlignment="1" applyProtection="1">
      <alignment horizontal="center"/>
      <protection locked="0"/>
    </xf>
    <xf numFmtId="0" fontId="32" fillId="0" borderId="21" xfId="4" applyFont="1" applyBorder="1" applyAlignment="1" applyProtection="1">
      <alignment vertical="center"/>
      <protection locked="0"/>
    </xf>
    <xf numFmtId="4" fontId="42" fillId="17" borderId="14" xfId="5" applyNumberFormat="1" applyFont="1" applyFill="1" applyBorder="1" applyAlignment="1" applyProtection="1">
      <alignment horizontal="center" vertical="center"/>
      <protection locked="0"/>
    </xf>
    <xf numFmtId="0" fontId="8" fillId="4" borderId="1" xfId="0" applyFont="1" applyFill="1" applyBorder="1" applyAlignment="1">
      <alignment horizontal="left" vertical="center"/>
    </xf>
    <xf numFmtId="0" fontId="6" fillId="0" borderId="88" xfId="0" applyFont="1" applyBorder="1" applyAlignment="1" applyProtection="1">
      <alignment horizontal="center" vertical="center"/>
      <protection locked="0"/>
    </xf>
    <xf numFmtId="0" fontId="6" fillId="0" borderId="88" xfId="0" applyFont="1" applyBorder="1" applyAlignment="1" applyProtection="1">
      <alignment horizontal="center" vertical="center" wrapText="1"/>
      <protection locked="0"/>
    </xf>
    <xf numFmtId="2" fontId="8" fillId="6" borderId="6" xfId="0" applyNumberFormat="1" applyFont="1" applyFill="1" applyBorder="1" applyAlignment="1" applyProtection="1">
      <alignment horizontal="center" vertical="center"/>
      <protection locked="0"/>
    </xf>
    <xf numFmtId="0" fontId="8" fillId="6" borderId="6" xfId="0" applyFont="1" applyFill="1" applyBorder="1" applyAlignment="1" applyProtection="1">
      <alignment vertical="center"/>
      <protection locked="0"/>
    </xf>
    <xf numFmtId="0" fontId="9" fillId="0" borderId="40" xfId="6" applyFont="1" applyBorder="1" applyAlignment="1">
      <alignment horizontal="left" vertical="center" wrapText="1"/>
    </xf>
    <xf numFmtId="0" fontId="1" fillId="0" borderId="20" xfId="8" applyBorder="1" applyAlignment="1">
      <alignment horizontal="left" vertical="center" wrapText="1"/>
    </xf>
    <xf numFmtId="1" fontId="6" fillId="6" borderId="16" xfId="0" applyNumberFormat="1" applyFont="1" applyFill="1" applyBorder="1" applyAlignment="1" applyProtection="1">
      <alignment horizontal="center" vertical="center"/>
      <protection locked="0"/>
    </xf>
    <xf numFmtId="49" fontId="6" fillId="0" borderId="2" xfId="0" applyNumberFormat="1" applyFont="1" applyBorder="1" applyAlignment="1" applyProtection="1">
      <alignment horizontal="center" vertical="center" wrapText="1"/>
      <protection locked="0"/>
    </xf>
    <xf numFmtId="0" fontId="6" fillId="0" borderId="2" xfId="0" applyFont="1" applyBorder="1" applyAlignment="1" applyProtection="1">
      <alignment horizontal="center" vertical="center"/>
      <protection locked="0"/>
    </xf>
    <xf numFmtId="0" fontId="6" fillId="0" borderId="2" xfId="0" applyFont="1" applyBorder="1" applyAlignment="1" applyProtection="1">
      <alignment horizontal="center" vertical="center" wrapText="1"/>
      <protection locked="0"/>
    </xf>
    <xf numFmtId="1" fontId="6" fillId="6" borderId="38" xfId="0" applyNumberFormat="1" applyFont="1" applyFill="1" applyBorder="1" applyAlignment="1" applyProtection="1">
      <alignment horizontal="center" vertical="center"/>
      <protection locked="0"/>
    </xf>
    <xf numFmtId="0" fontId="1" fillId="0" borderId="20" xfId="6" applyFont="1" applyBorder="1" applyAlignment="1">
      <alignment horizontal="left" vertical="center" wrapText="1"/>
    </xf>
    <xf numFmtId="49" fontId="6" fillId="6" borderId="85" xfId="0" applyNumberFormat="1" applyFont="1" applyFill="1" applyBorder="1" applyAlignment="1" applyProtection="1">
      <alignment horizontal="center" vertical="center"/>
      <protection locked="0"/>
    </xf>
    <xf numFmtId="17" fontId="4" fillId="0" borderId="0" xfId="0" applyNumberFormat="1" applyFont="1" applyAlignment="1">
      <alignment vertical="center"/>
    </xf>
    <xf numFmtId="0" fontId="1" fillId="0" borderId="40" xfId="2" applyFont="1" applyBorder="1" applyAlignment="1">
      <alignment horizontal="left" vertical="center" wrapText="1"/>
    </xf>
    <xf numFmtId="1" fontId="6" fillId="6" borderId="41" xfId="0" applyNumberFormat="1" applyFont="1" applyFill="1" applyBorder="1" applyAlignment="1" applyProtection="1">
      <alignment horizontal="center" vertical="center"/>
      <protection locked="0"/>
    </xf>
    <xf numFmtId="0" fontId="1" fillId="0" borderId="20" xfId="2" applyFont="1" applyBorder="1" applyAlignment="1">
      <alignment horizontal="left" vertical="center" wrapText="1"/>
    </xf>
    <xf numFmtId="49" fontId="6" fillId="6" borderId="38" xfId="0" applyNumberFormat="1" applyFont="1" applyFill="1" applyBorder="1" applyAlignment="1" applyProtection="1">
      <alignment horizontal="center" vertical="center"/>
      <protection locked="0"/>
    </xf>
    <xf numFmtId="14" fontId="9" fillId="0" borderId="20" xfId="0" applyNumberFormat="1" applyFont="1" applyBorder="1" applyAlignment="1" applyProtection="1">
      <alignment horizontal="center" vertical="center"/>
      <protection locked="0"/>
    </xf>
    <xf numFmtId="3" fontId="4" fillId="0" borderId="0" xfId="1" applyNumberFormat="1" applyFont="1" applyAlignment="1" applyProtection="1">
      <alignment vertical="center"/>
      <protection locked="0"/>
    </xf>
    <xf numFmtId="167" fontId="4" fillId="6" borderId="6" xfId="0" applyNumberFormat="1" applyFont="1" applyFill="1" applyBorder="1" applyAlignment="1" applyProtection="1">
      <alignment horizontal="center" vertical="center" wrapText="1"/>
      <protection locked="0"/>
    </xf>
    <xf numFmtId="167" fontId="9" fillId="5" borderId="9" xfId="0" applyNumberFormat="1" applyFont="1" applyFill="1" applyBorder="1" applyAlignment="1" applyProtection="1">
      <alignment horizontal="right" vertical="center" wrapText="1"/>
      <protection locked="0"/>
    </xf>
    <xf numFmtId="167" fontId="4" fillId="6" borderId="17" xfId="0" applyNumberFormat="1" applyFont="1" applyFill="1" applyBorder="1" applyAlignment="1" applyProtection="1">
      <alignment horizontal="center" vertical="center" wrapText="1"/>
      <protection locked="0"/>
    </xf>
    <xf numFmtId="167" fontId="7" fillId="3" borderId="87" xfId="0" applyNumberFormat="1" applyFont="1" applyFill="1" applyBorder="1" applyAlignment="1">
      <alignment horizontal="center" vertical="center"/>
    </xf>
    <xf numFmtId="167" fontId="7" fillId="3" borderId="5" xfId="0" applyNumberFormat="1" applyFont="1" applyFill="1" applyBorder="1" applyAlignment="1">
      <alignment horizontal="center" vertical="center"/>
    </xf>
    <xf numFmtId="167" fontId="5" fillId="4" borderId="7" xfId="0" applyNumberFormat="1" applyFont="1" applyFill="1" applyBorder="1" applyAlignment="1">
      <alignment horizontal="center" vertical="center"/>
    </xf>
    <xf numFmtId="167" fontId="5" fillId="4" borderId="86" xfId="0" applyNumberFormat="1" applyFont="1" applyFill="1" applyBorder="1" applyAlignment="1">
      <alignment horizontal="center" vertical="center"/>
    </xf>
    <xf numFmtId="167" fontId="8" fillId="4" borderId="86" xfId="0" applyNumberFormat="1" applyFont="1" applyFill="1" applyBorder="1" applyAlignment="1" applyProtection="1">
      <alignment horizontal="center" vertical="center" wrapText="1"/>
      <protection locked="0"/>
    </xf>
    <xf numFmtId="167" fontId="8" fillId="6" borderId="18" xfId="0" applyNumberFormat="1" applyFont="1" applyFill="1" applyBorder="1" applyAlignment="1" applyProtection="1">
      <alignment horizontal="center" vertical="center"/>
      <protection locked="0"/>
    </xf>
    <xf numFmtId="167" fontId="9" fillId="0" borderId="22" xfId="0" applyNumberFormat="1" applyFont="1" applyBorder="1" applyAlignment="1" applyProtection="1">
      <alignment horizontal="right" vertical="center" wrapText="1"/>
      <protection locked="0"/>
    </xf>
    <xf numFmtId="167" fontId="9" fillId="0" borderId="91" xfId="0" applyNumberFormat="1" applyFont="1" applyBorder="1" applyAlignment="1" applyProtection="1">
      <alignment horizontal="right" vertical="center" wrapText="1"/>
      <protection locked="0"/>
    </xf>
    <xf numFmtId="167" fontId="8" fillId="6" borderId="91" xfId="0" applyNumberFormat="1" applyFont="1" applyFill="1" applyBorder="1" applyAlignment="1" applyProtection="1">
      <alignment horizontal="center" vertical="center"/>
      <protection locked="0"/>
    </xf>
    <xf numFmtId="167" fontId="8" fillId="6" borderId="10" xfId="0" applyNumberFormat="1" applyFont="1" applyFill="1" applyBorder="1" applyAlignment="1" applyProtection="1">
      <alignment horizontal="center" vertical="center"/>
      <protection locked="0"/>
    </xf>
    <xf numFmtId="167" fontId="15" fillId="0" borderId="20" xfId="2" applyNumberFormat="1" applyFont="1" applyBorder="1" applyAlignment="1">
      <alignment horizontal="right" vertical="center"/>
    </xf>
    <xf numFmtId="167" fontId="15" fillId="0" borderId="40" xfId="2" applyNumberFormat="1" applyFont="1" applyBorder="1" applyAlignment="1">
      <alignment horizontal="right" vertical="center"/>
    </xf>
    <xf numFmtId="167" fontId="20" fillId="0" borderId="0" xfId="2" applyNumberFormat="1" applyFont="1" applyAlignment="1">
      <alignment horizontal="right"/>
    </xf>
    <xf numFmtId="167" fontId="20" fillId="0" borderId="0" xfId="2" applyNumberFormat="1" applyFont="1" applyAlignment="1">
      <alignment horizontal="right" vertical="center"/>
    </xf>
    <xf numFmtId="167" fontId="20" fillId="0" borderId="0" xfId="3" applyNumberFormat="1" applyFont="1" applyAlignment="1">
      <alignment horizontal="right" vertical="center"/>
    </xf>
    <xf numFmtId="0" fontId="21" fillId="14" borderId="0" xfId="0" applyFont="1" applyFill="1" applyAlignment="1" applyProtection="1">
      <alignment vertical="center"/>
      <protection locked="0"/>
    </xf>
    <xf numFmtId="2" fontId="21" fillId="0" borderId="14" xfId="8" applyNumberFormat="1" applyFont="1" applyBorder="1" applyAlignment="1" applyProtection="1">
      <alignment horizontal="center" vertical="center"/>
      <protection locked="0"/>
    </xf>
    <xf numFmtId="0" fontId="21" fillId="0" borderId="0" xfId="8" applyFont="1" applyAlignment="1" applyProtection="1">
      <alignment vertical="center"/>
      <protection locked="0"/>
    </xf>
    <xf numFmtId="0" fontId="21" fillId="0" borderId="0" xfId="8" applyFont="1" applyAlignment="1" applyProtection="1">
      <alignment horizontal="center" vertical="center"/>
      <protection locked="0"/>
    </xf>
    <xf numFmtId="0" fontId="21" fillId="0" borderId="79" xfId="8" applyFont="1" applyBorder="1" applyAlignment="1" applyProtection="1">
      <alignment horizontal="center" vertical="center"/>
      <protection locked="0"/>
    </xf>
    <xf numFmtId="0" fontId="21" fillId="0" borderId="79" xfId="8" applyFont="1" applyBorder="1" applyAlignment="1" applyProtection="1">
      <alignment vertical="center"/>
      <protection locked="0"/>
    </xf>
    <xf numFmtId="0" fontId="21" fillId="0" borderId="65" xfId="8" applyFont="1" applyBorder="1" applyAlignment="1" applyProtection="1">
      <alignment vertical="center"/>
      <protection locked="0"/>
    </xf>
    <xf numFmtId="0" fontId="21" fillId="0" borderId="77" xfId="8" applyFont="1" applyBorder="1" applyAlignment="1" applyProtection="1">
      <alignment horizontal="center" vertical="center"/>
      <protection locked="0"/>
    </xf>
    <xf numFmtId="0" fontId="21" fillId="0" borderId="78" xfId="8" applyFont="1" applyBorder="1" applyAlignment="1" applyProtection="1">
      <alignment vertical="center"/>
      <protection locked="0"/>
    </xf>
    <xf numFmtId="0" fontId="21" fillId="0" borderId="80" xfId="8" applyFont="1"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166" fontId="21" fillId="0" borderId="14" xfId="8" applyNumberFormat="1" applyFont="1" applyBorder="1" applyAlignment="1" applyProtection="1">
      <alignment horizontal="center" vertical="center"/>
      <protection locked="0"/>
    </xf>
    <xf numFmtId="4" fontId="42" fillId="0" borderId="14" xfId="5" applyNumberFormat="1" applyFont="1" applyBorder="1" applyAlignment="1" applyProtection="1">
      <alignment horizontal="center" vertical="center"/>
      <protection locked="0"/>
    </xf>
    <xf numFmtId="0" fontId="21" fillId="15" borderId="14" xfId="8" applyFont="1" applyFill="1" applyBorder="1" applyAlignment="1" applyProtection="1">
      <alignment horizontal="center" vertical="center"/>
      <protection locked="0"/>
    </xf>
    <xf numFmtId="0" fontId="21" fillId="0" borderId="81" xfId="8" applyFont="1" applyBorder="1" applyAlignment="1" applyProtection="1">
      <alignment vertical="center"/>
      <protection locked="0"/>
    </xf>
    <xf numFmtId="0" fontId="21" fillId="0" borderId="17" xfId="8" applyFont="1" applyBorder="1" applyAlignment="1" applyProtection="1">
      <alignment vertical="center"/>
      <protection locked="0"/>
    </xf>
    <xf numFmtId="0" fontId="21" fillId="0" borderId="17" xfId="8" applyFont="1" applyBorder="1" applyAlignment="1" applyProtection="1">
      <alignment horizontal="center" vertical="center"/>
      <protection locked="0"/>
    </xf>
    <xf numFmtId="0" fontId="21" fillId="0" borderId="82" xfId="8" applyFont="1" applyBorder="1" applyAlignment="1" applyProtection="1">
      <alignment horizontal="center" vertical="center"/>
      <protection locked="0"/>
    </xf>
    <xf numFmtId="0" fontId="21" fillId="15" borderId="75" xfId="8" applyFont="1" applyFill="1" applyBorder="1" applyAlignment="1" applyProtection="1">
      <alignment horizontal="center" vertical="center"/>
      <protection locked="0"/>
    </xf>
    <xf numFmtId="0" fontId="33" fillId="14" borderId="73" xfId="0" applyFont="1" applyFill="1" applyBorder="1" applyAlignment="1" applyProtection="1">
      <alignment vertical="center"/>
      <protection locked="0"/>
    </xf>
    <xf numFmtId="0" fontId="33" fillId="14" borderId="26" xfId="0" applyFont="1" applyFill="1" applyBorder="1" applyAlignment="1" applyProtection="1">
      <alignment horizontal="center" vertical="center"/>
      <protection locked="0"/>
    </xf>
    <xf numFmtId="0" fontId="33" fillId="14" borderId="26" xfId="0" applyFont="1" applyFill="1" applyBorder="1" applyAlignment="1" applyProtection="1">
      <alignment vertical="center"/>
      <protection locked="0"/>
    </xf>
    <xf numFmtId="0" fontId="67" fillId="14" borderId="26" xfId="0" applyFont="1" applyFill="1" applyBorder="1" applyAlignment="1" applyProtection="1">
      <alignment horizontal="left" vertical="center"/>
      <protection locked="0"/>
    </xf>
    <xf numFmtId="0" fontId="33" fillId="14" borderId="74" xfId="0" applyFont="1" applyFill="1" applyBorder="1" applyAlignment="1" applyProtection="1">
      <alignment horizontal="center" vertical="center"/>
      <protection locked="0"/>
    </xf>
    <xf numFmtId="0" fontId="21" fillId="0" borderId="0" xfId="0" applyFont="1" applyAlignment="1" applyProtection="1">
      <alignment vertical="center"/>
      <protection locked="0"/>
    </xf>
    <xf numFmtId="0" fontId="21" fillId="15" borderId="75" xfId="0" applyFont="1" applyFill="1" applyBorder="1" applyAlignment="1" applyProtection="1">
      <alignment horizontal="center" vertical="center"/>
      <protection locked="0"/>
    </xf>
    <xf numFmtId="0" fontId="21" fillId="0" borderId="14" xfId="0" applyFont="1" applyBorder="1" applyAlignment="1" applyProtection="1">
      <alignment horizontal="center" vertical="center"/>
      <protection locked="0"/>
    </xf>
    <xf numFmtId="0" fontId="21" fillId="15" borderId="14" xfId="0" applyFont="1" applyFill="1" applyBorder="1" applyAlignment="1" applyProtection="1">
      <alignment horizontal="center" vertical="center"/>
      <protection locked="0"/>
    </xf>
    <xf numFmtId="166" fontId="21" fillId="0" borderId="14" xfId="0" applyNumberFormat="1" applyFont="1" applyBorder="1" applyAlignment="1" applyProtection="1">
      <alignment horizontal="center" vertical="center"/>
      <protection locked="0"/>
    </xf>
    <xf numFmtId="2" fontId="21" fillId="0" borderId="14" xfId="0" applyNumberFormat="1" applyFont="1" applyBorder="1" applyAlignment="1" applyProtection="1">
      <alignment horizontal="center" vertical="center"/>
      <protection locked="0"/>
    </xf>
    <xf numFmtId="0" fontId="21" fillId="0" borderId="65" xfId="0" applyFont="1" applyBorder="1" applyAlignment="1" applyProtection="1">
      <alignment vertical="center"/>
      <protection locked="0"/>
    </xf>
    <xf numFmtId="0" fontId="21" fillId="0" borderId="0" xfId="0" applyFont="1" applyAlignment="1" applyProtection="1">
      <alignment horizontal="center" vertical="center"/>
      <protection locked="0"/>
    </xf>
    <xf numFmtId="0" fontId="21" fillId="0" borderId="77" xfId="0" applyFont="1" applyBorder="1" applyAlignment="1" applyProtection="1">
      <alignment horizontal="center" vertical="center"/>
      <protection locked="0"/>
    </xf>
    <xf numFmtId="0" fontId="21" fillId="0" borderId="78" xfId="0" applyFont="1" applyBorder="1" applyAlignment="1" applyProtection="1">
      <alignment vertical="center"/>
      <protection locked="0"/>
    </xf>
    <xf numFmtId="0" fontId="21" fillId="0" borderId="79" xfId="0" applyFont="1" applyBorder="1" applyAlignment="1" applyProtection="1">
      <alignment vertical="center"/>
      <protection locked="0"/>
    </xf>
    <xf numFmtId="0" fontId="21" fillId="0" borderId="79" xfId="0" applyFont="1" applyBorder="1" applyAlignment="1" applyProtection="1">
      <alignment horizontal="center" vertical="center"/>
      <protection locked="0"/>
    </xf>
    <xf numFmtId="0" fontId="21" fillId="0" borderId="80" xfId="0" applyFont="1" applyBorder="1" applyAlignment="1" applyProtection="1">
      <alignment horizontal="center" vertical="center"/>
      <protection locked="0"/>
    </xf>
    <xf numFmtId="0" fontId="68" fillId="0" borderId="0" xfId="0" applyFont="1"/>
    <xf numFmtId="3" fontId="8" fillId="3" borderId="89" xfId="0" applyNumberFormat="1" applyFont="1" applyFill="1" applyBorder="1" applyAlignment="1">
      <alignment horizontal="center" vertical="center"/>
    </xf>
    <xf numFmtId="3" fontId="8" fillId="3" borderId="4" xfId="0" applyNumberFormat="1" applyFont="1" applyFill="1" applyBorder="1" applyAlignment="1">
      <alignment horizontal="center" vertical="center"/>
    </xf>
    <xf numFmtId="3" fontId="8" fillId="3" borderId="90" xfId="0" applyNumberFormat="1" applyFont="1" applyFill="1" applyBorder="1" applyAlignment="1">
      <alignment horizontal="center" vertical="center"/>
    </xf>
    <xf numFmtId="0" fontId="9" fillId="0" borderId="0" xfId="0" applyFont="1" applyAlignment="1" applyProtection="1">
      <alignment horizontal="center" vertical="center"/>
      <protection locked="0"/>
    </xf>
    <xf numFmtId="49" fontId="6" fillId="0" borderId="11" xfId="0" applyNumberFormat="1" applyFont="1" applyBorder="1" applyAlignment="1" applyProtection="1">
      <alignment horizontal="center" vertical="center" wrapText="1"/>
      <protection locked="0"/>
    </xf>
    <xf numFmtId="49" fontId="6" fillId="0" borderId="12" xfId="0" applyNumberFormat="1" applyFont="1" applyBorder="1" applyAlignment="1" applyProtection="1">
      <alignment horizontal="center" vertical="center" wrapText="1"/>
      <protection locked="0"/>
    </xf>
    <xf numFmtId="0" fontId="11" fillId="0" borderId="0" xfId="0" applyFont="1" applyAlignment="1" applyProtection="1">
      <alignment horizontal="center" vertical="center"/>
      <protection locked="0"/>
    </xf>
    <xf numFmtId="0" fontId="8" fillId="4" borderId="83" xfId="0" applyFont="1" applyFill="1" applyBorder="1" applyAlignment="1">
      <alignment horizontal="left" vertical="center" wrapText="1"/>
    </xf>
    <xf numFmtId="0" fontId="8" fillId="4" borderId="84" xfId="0" applyFont="1" applyFill="1" applyBorder="1" applyAlignment="1">
      <alignment horizontal="left" vertical="center" wrapText="1"/>
    </xf>
    <xf numFmtId="0" fontId="8" fillId="4" borderId="25" xfId="0" applyFont="1" applyFill="1" applyBorder="1" applyAlignment="1">
      <alignment horizontal="left" vertical="center"/>
    </xf>
    <xf numFmtId="0" fontId="8" fillId="4" borderId="26" xfId="0" applyFont="1" applyFill="1" applyBorder="1" applyAlignment="1">
      <alignment horizontal="left" vertical="center"/>
    </xf>
    <xf numFmtId="0" fontId="14" fillId="8" borderId="25" xfId="2" applyFont="1" applyFill="1" applyBorder="1" applyAlignment="1">
      <alignment horizontal="center" vertical="center"/>
    </xf>
    <xf numFmtId="0" fontId="14" fillId="8" borderId="26" xfId="2" applyFont="1" applyFill="1" applyBorder="1" applyAlignment="1">
      <alignment horizontal="center" vertical="center"/>
    </xf>
    <xf numFmtId="0" fontId="16" fillId="0" borderId="30" xfId="2" applyFont="1" applyBorder="1" applyAlignment="1">
      <alignment horizontal="center" vertical="center" wrapText="1"/>
    </xf>
    <xf numFmtId="0" fontId="16" fillId="0" borderId="31" xfId="2" applyFont="1" applyBorder="1" applyAlignment="1">
      <alignment horizontal="center" vertical="center" wrapText="1"/>
    </xf>
    <xf numFmtId="2" fontId="6" fillId="6" borderId="38" xfId="0" applyNumberFormat="1" applyFont="1" applyFill="1" applyBorder="1" applyAlignment="1" applyProtection="1">
      <alignment horizontal="left" vertical="center"/>
      <protection locked="0"/>
    </xf>
    <xf numFmtId="2" fontId="6" fillId="6" borderId="39" xfId="0" applyNumberFormat="1" applyFont="1" applyFill="1" applyBorder="1" applyAlignment="1" applyProtection="1">
      <alignment horizontal="left" vertical="center"/>
      <protection locked="0"/>
    </xf>
    <xf numFmtId="2" fontId="6" fillId="6" borderId="41" xfId="0" applyNumberFormat="1" applyFont="1" applyFill="1" applyBorder="1" applyAlignment="1" applyProtection="1">
      <alignment horizontal="left" vertical="center"/>
      <protection locked="0"/>
    </xf>
    <xf numFmtId="2" fontId="6" fillId="6" borderId="42" xfId="0" applyNumberFormat="1" applyFont="1" applyFill="1" applyBorder="1" applyAlignment="1" applyProtection="1">
      <alignment horizontal="left" vertical="center"/>
      <protection locked="0"/>
    </xf>
    <xf numFmtId="2" fontId="6" fillId="6" borderId="0" xfId="0" applyNumberFormat="1" applyFont="1" applyFill="1" applyAlignment="1" applyProtection="1">
      <alignment horizontal="left" vertical="center"/>
      <protection locked="0"/>
    </xf>
    <xf numFmtId="2" fontId="6" fillId="6" borderId="50" xfId="0" applyNumberFormat="1" applyFont="1" applyFill="1" applyBorder="1" applyAlignment="1" applyProtection="1">
      <alignment horizontal="left" vertical="center"/>
      <protection locked="0"/>
    </xf>
    <xf numFmtId="0" fontId="22" fillId="0" borderId="43" xfId="4" applyFont="1" applyBorder="1" applyAlignment="1" applyProtection="1">
      <alignment horizontal="left" vertical="top" wrapText="1"/>
      <protection hidden="1"/>
    </xf>
    <xf numFmtId="0" fontId="22" fillId="0" borderId="44" xfId="4" applyFont="1" applyBorder="1" applyAlignment="1" applyProtection="1">
      <alignment horizontal="left" vertical="top" wrapText="1"/>
      <protection hidden="1"/>
    </xf>
    <xf numFmtId="0" fontId="25" fillId="0" borderId="49" xfId="4" applyFont="1" applyBorder="1" applyAlignment="1">
      <alignment horizontal="left" vertical="top"/>
    </xf>
    <xf numFmtId="0" fontId="25" fillId="0" borderId="50" xfId="4" applyFont="1" applyBorder="1" applyAlignment="1">
      <alignment horizontal="left" vertical="top"/>
    </xf>
    <xf numFmtId="0" fontId="25" fillId="8" borderId="52" xfId="4" applyFont="1" applyFill="1" applyBorder="1" applyAlignment="1" applyProtection="1">
      <alignment horizontal="center" vertical="center" wrapText="1"/>
      <protection hidden="1"/>
    </xf>
    <xf numFmtId="0" fontId="25" fillId="8" borderId="53" xfId="4" applyFont="1" applyFill="1" applyBorder="1" applyAlignment="1" applyProtection="1">
      <alignment horizontal="center" vertical="center" wrapText="1"/>
      <protection hidden="1"/>
    </xf>
    <xf numFmtId="7" fontId="25" fillId="8" borderId="47" xfId="4" applyNumberFormat="1" applyFont="1" applyFill="1" applyBorder="1" applyAlignment="1" applyProtection="1">
      <alignment horizontal="right" vertical="center"/>
      <protection hidden="1"/>
    </xf>
    <xf numFmtId="7" fontId="25" fillId="8" borderId="48" xfId="4" applyNumberFormat="1" applyFont="1" applyFill="1" applyBorder="1" applyAlignment="1" applyProtection="1">
      <alignment horizontal="right" vertical="center"/>
      <protection hidden="1"/>
    </xf>
    <xf numFmtId="49" fontId="28" fillId="0" borderId="21" xfId="4" applyNumberFormat="1" applyFont="1" applyBorder="1" applyAlignment="1">
      <alignment horizontal="left" vertical="top"/>
    </xf>
    <xf numFmtId="0" fontId="30" fillId="11" borderId="57" xfId="4" applyFont="1" applyFill="1" applyBorder="1" applyAlignment="1" applyProtection="1">
      <alignment horizontal="center" vertical="center"/>
      <protection hidden="1"/>
    </xf>
    <xf numFmtId="0" fontId="30" fillId="11" borderId="48" xfId="4" applyFont="1" applyFill="1" applyBorder="1" applyAlignment="1" applyProtection="1">
      <alignment horizontal="center" vertical="center"/>
      <protection hidden="1"/>
    </xf>
    <xf numFmtId="0" fontId="31" fillId="0" borderId="54" xfId="4" applyFont="1" applyBorder="1" applyAlignment="1" applyProtection="1">
      <alignment horizontal="left" vertical="center"/>
      <protection hidden="1"/>
    </xf>
    <xf numFmtId="0" fontId="31" fillId="0" borderId="21" xfId="4" applyFont="1" applyBorder="1" applyAlignment="1" applyProtection="1">
      <alignment horizontal="left" vertical="center"/>
      <protection hidden="1"/>
    </xf>
    <xf numFmtId="0" fontId="31" fillId="0" borderId="17" xfId="4" applyFont="1" applyBorder="1" applyAlignment="1" applyProtection="1">
      <alignment horizontal="left" vertical="center"/>
      <protection hidden="1"/>
    </xf>
    <xf numFmtId="0" fontId="31" fillId="0" borderId="58" xfId="4" applyFont="1" applyBorder="1" applyAlignment="1" applyProtection="1">
      <alignment horizontal="left" vertical="center"/>
      <protection hidden="1"/>
    </xf>
    <xf numFmtId="0" fontId="31" fillId="0" borderId="44" xfId="4" applyFont="1" applyBorder="1" applyAlignment="1" applyProtection="1">
      <alignment horizontal="left" vertical="center"/>
      <protection hidden="1"/>
    </xf>
    <xf numFmtId="0" fontId="33" fillId="0" borderId="21" xfId="4" applyFont="1" applyBorder="1" applyAlignment="1" applyProtection="1">
      <alignment horizontal="left" vertical="center" wrapText="1"/>
      <protection hidden="1"/>
    </xf>
    <xf numFmtId="0" fontId="33" fillId="0" borderId="8" xfId="4" applyFont="1" applyBorder="1" applyAlignment="1" applyProtection="1">
      <alignment horizontal="left" vertical="center" wrapText="1"/>
      <protection hidden="1"/>
    </xf>
    <xf numFmtId="0" fontId="31" fillId="0" borderId="61" xfId="4" applyFont="1" applyBorder="1" applyAlignment="1" applyProtection="1">
      <alignment horizontal="left" vertical="center"/>
      <protection hidden="1"/>
    </xf>
    <xf numFmtId="49" fontId="34" fillId="0" borderId="21" xfId="4" applyNumberFormat="1" applyFont="1" applyBorder="1" applyAlignment="1" applyProtection="1">
      <alignment horizontal="left" vertical="center"/>
      <protection hidden="1"/>
    </xf>
    <xf numFmtId="49" fontId="34" fillId="0" borderId="8" xfId="4" applyNumberFormat="1" applyFont="1" applyBorder="1" applyAlignment="1" applyProtection="1">
      <alignment horizontal="left" vertical="center"/>
      <protection hidden="1"/>
    </xf>
    <xf numFmtId="0" fontId="31" fillId="0" borderId="49" xfId="4" applyFont="1" applyBorder="1" applyAlignment="1" applyProtection="1">
      <alignment horizontal="left" vertical="center"/>
      <protection hidden="1"/>
    </xf>
    <xf numFmtId="0" fontId="31" fillId="0" borderId="50" xfId="4" applyFont="1" applyBorder="1" applyAlignment="1" applyProtection="1">
      <alignment horizontal="left" vertical="center"/>
      <protection hidden="1"/>
    </xf>
    <xf numFmtId="165" fontId="33" fillId="0" borderId="64" xfId="4" applyNumberFormat="1" applyFont="1" applyBorder="1" applyAlignment="1" applyProtection="1">
      <alignment horizontal="left" vertical="center"/>
      <protection hidden="1"/>
    </xf>
    <xf numFmtId="165" fontId="33" fillId="0" borderId="50" xfId="4" applyNumberFormat="1" applyFont="1" applyBorder="1" applyAlignment="1" applyProtection="1">
      <alignment horizontal="left" vertical="center"/>
      <protection hidden="1"/>
    </xf>
    <xf numFmtId="165" fontId="33" fillId="0" borderId="63" xfId="4" applyNumberFormat="1" applyFont="1" applyBorder="1" applyAlignment="1" applyProtection="1">
      <alignment horizontal="left" vertical="center"/>
      <protection hidden="1"/>
    </xf>
    <xf numFmtId="0" fontId="31" fillId="0" borderId="9" xfId="4" applyFont="1" applyBorder="1" applyAlignment="1" applyProtection="1">
      <alignment horizontal="left" vertical="center"/>
      <protection hidden="1"/>
    </xf>
    <xf numFmtId="0" fontId="31" fillId="0" borderId="65" xfId="4" applyFont="1" applyBorder="1" applyAlignment="1" applyProtection="1">
      <alignment horizontal="left" vertical="center"/>
      <protection hidden="1"/>
    </xf>
    <xf numFmtId="0" fontId="31" fillId="0" borderId="0" xfId="4" applyFont="1" applyAlignment="1" applyProtection="1">
      <alignment horizontal="left" vertical="center"/>
      <protection hidden="1"/>
    </xf>
    <xf numFmtId="49" fontId="37" fillId="12" borderId="0" xfId="4" applyNumberFormat="1" applyFont="1" applyFill="1" applyAlignment="1" applyProtection="1">
      <alignment horizontal="left" vertical="center"/>
      <protection locked="0"/>
    </xf>
    <xf numFmtId="49" fontId="37" fillId="12" borderId="66" xfId="4" applyNumberFormat="1" applyFont="1" applyFill="1" applyBorder="1" applyAlignment="1" applyProtection="1">
      <alignment horizontal="left" vertical="center"/>
      <protection locked="0"/>
    </xf>
    <xf numFmtId="0" fontId="31" fillId="0" borderId="64" xfId="4" applyFont="1" applyBorder="1" applyAlignment="1" applyProtection="1">
      <alignment horizontal="left" vertical="center"/>
      <protection hidden="1"/>
    </xf>
    <xf numFmtId="0" fontId="39" fillId="13" borderId="9" xfId="4" applyFont="1" applyFill="1" applyBorder="1" applyAlignment="1" applyProtection="1">
      <alignment horizontal="center" vertical="center" wrapText="1"/>
      <protection hidden="1"/>
    </xf>
    <xf numFmtId="0" fontId="39" fillId="13" borderId="62" xfId="4" applyFont="1" applyFill="1" applyBorder="1" applyAlignment="1" applyProtection="1">
      <alignment horizontal="center" vertical="center" wrapText="1"/>
      <protection hidden="1"/>
    </xf>
    <xf numFmtId="49" fontId="38" fillId="13" borderId="68" xfId="4" applyNumberFormat="1" applyFont="1" applyFill="1" applyBorder="1" applyAlignment="1" applyProtection="1">
      <alignment horizontal="left" vertical="center"/>
      <protection hidden="1"/>
    </xf>
    <xf numFmtId="0" fontId="38" fillId="13" borderId="6" xfId="4" applyFont="1" applyFill="1" applyBorder="1" applyAlignment="1" applyProtection="1">
      <alignment horizontal="left" vertical="center"/>
      <protection hidden="1"/>
    </xf>
    <xf numFmtId="0" fontId="39" fillId="13" borderId="70" xfId="4" applyFont="1" applyFill="1" applyBorder="1" applyAlignment="1" applyProtection="1">
      <alignment horizontal="center" vertical="center" wrapText="1"/>
      <protection hidden="1"/>
    </xf>
    <xf numFmtId="0" fontId="39" fillId="13" borderId="71" xfId="4" applyFont="1" applyFill="1" applyBorder="1" applyAlignment="1" applyProtection="1">
      <alignment horizontal="center" vertical="center" wrapText="1"/>
      <protection hidden="1"/>
    </xf>
    <xf numFmtId="0" fontId="39" fillId="13" borderId="20" xfId="4" applyFont="1" applyFill="1" applyBorder="1" applyAlignment="1" applyProtection="1">
      <alignment horizontal="center" vertical="center" wrapText="1"/>
      <protection hidden="1"/>
    </xf>
    <xf numFmtId="0" fontId="39" fillId="13" borderId="23" xfId="4" applyFont="1" applyFill="1" applyBorder="1" applyAlignment="1" applyProtection="1">
      <alignment horizontal="center" vertical="center" wrapText="1"/>
      <protection hidden="1"/>
    </xf>
    <xf numFmtId="0" fontId="39" fillId="13" borderId="20" xfId="4" applyFont="1" applyFill="1" applyBorder="1" applyAlignment="1" applyProtection="1">
      <alignment horizontal="center" vertical="center"/>
      <protection hidden="1"/>
    </xf>
    <xf numFmtId="0" fontId="39" fillId="13" borderId="23" xfId="4" applyFont="1" applyFill="1" applyBorder="1" applyAlignment="1" applyProtection="1">
      <alignment horizontal="center" vertical="center"/>
      <protection hidden="1"/>
    </xf>
    <xf numFmtId="49" fontId="28" fillId="0" borderId="21" xfId="4" applyNumberFormat="1" applyFont="1" applyBorder="1" applyAlignment="1" applyProtection="1">
      <alignment horizontal="left" vertical="top"/>
      <protection locked="0"/>
    </xf>
    <xf numFmtId="49" fontId="29" fillId="0" borderId="21" xfId="4" applyNumberFormat="1" applyFont="1" applyBorder="1" applyAlignment="1" applyProtection="1">
      <alignment horizontal="left" vertical="top" wrapText="1"/>
      <protection locked="0"/>
    </xf>
    <xf numFmtId="49" fontId="29" fillId="0" borderId="55" xfId="4" applyNumberFormat="1" applyFont="1" applyBorder="1" applyAlignment="1" applyProtection="1">
      <alignment horizontal="left" vertical="top" wrapText="1"/>
      <protection locked="0"/>
    </xf>
    <xf numFmtId="0" fontId="30" fillId="11" borderId="57" xfId="4" applyFont="1" applyFill="1" applyBorder="1" applyAlignment="1">
      <alignment horizontal="center" vertical="center"/>
    </xf>
    <xf numFmtId="0" fontId="30" fillId="11" borderId="48" xfId="4" applyFont="1" applyFill="1" applyBorder="1" applyAlignment="1">
      <alignment horizontal="center" vertical="center"/>
    </xf>
    <xf numFmtId="0" fontId="22" fillId="0" borderId="43" xfId="4" applyFont="1" applyBorder="1" applyAlignment="1">
      <alignment horizontal="left" vertical="top" wrapText="1"/>
    </xf>
    <xf numFmtId="0" fontId="22" fillId="0" borderId="44" xfId="4" applyFont="1" applyBorder="1" applyAlignment="1">
      <alignment horizontal="left" vertical="top" wrapText="1"/>
    </xf>
    <xf numFmtId="49" fontId="26" fillId="0" borderId="21" xfId="4" applyNumberFormat="1" applyFont="1" applyBorder="1" applyAlignment="1" applyProtection="1">
      <alignment horizontal="left" vertical="top" wrapText="1"/>
      <protection locked="0"/>
    </xf>
    <xf numFmtId="49" fontId="26" fillId="0" borderId="62" xfId="4" applyNumberFormat="1" applyFont="1" applyBorder="1" applyAlignment="1" applyProtection="1">
      <alignment horizontal="left" vertical="top" wrapText="1"/>
      <protection locked="0"/>
    </xf>
    <xf numFmtId="0" fontId="25" fillId="8" borderId="52" xfId="4" applyFont="1" applyFill="1" applyBorder="1" applyAlignment="1">
      <alignment horizontal="center" vertical="center" wrapText="1"/>
    </xf>
    <xf numFmtId="0" fontId="25" fillId="8" borderId="53" xfId="4" applyFont="1" applyFill="1" applyBorder="1" applyAlignment="1">
      <alignment horizontal="center" vertical="center" wrapText="1"/>
    </xf>
    <xf numFmtId="7" fontId="25" fillId="8" borderId="47" xfId="4" applyNumberFormat="1" applyFont="1" applyFill="1" applyBorder="1" applyAlignment="1">
      <alignment horizontal="right" vertical="center"/>
    </xf>
    <xf numFmtId="7" fontId="25" fillId="8" borderId="48" xfId="4" applyNumberFormat="1" applyFont="1" applyFill="1" applyBorder="1" applyAlignment="1">
      <alignment horizontal="right" vertical="center"/>
    </xf>
    <xf numFmtId="0" fontId="31" fillId="0" borderId="54" xfId="4" applyFont="1" applyBorder="1" applyAlignment="1">
      <alignment horizontal="left" vertical="center"/>
    </xf>
    <xf numFmtId="0" fontId="31" fillId="0" borderId="21" xfId="4" applyFont="1" applyBorder="1" applyAlignment="1">
      <alignment horizontal="left" vertical="center"/>
    </xf>
    <xf numFmtId="0" fontId="31" fillId="0" borderId="17" xfId="4" applyFont="1" applyBorder="1" applyAlignment="1">
      <alignment horizontal="left" vertical="center"/>
    </xf>
    <xf numFmtId="0" fontId="31" fillId="0" borderId="58" xfId="4" applyFont="1" applyBorder="1" applyAlignment="1">
      <alignment horizontal="left" vertical="center"/>
    </xf>
    <xf numFmtId="0" fontId="31" fillId="0" borderId="44" xfId="4" applyFont="1" applyBorder="1" applyAlignment="1">
      <alignment horizontal="left" vertical="center"/>
    </xf>
    <xf numFmtId="0" fontId="33" fillId="0" borderId="21" xfId="4" applyFont="1" applyBorder="1" applyAlignment="1" applyProtection="1">
      <alignment horizontal="left" vertical="center" wrapText="1"/>
      <protection locked="0"/>
    </xf>
    <xf numFmtId="0" fontId="33" fillId="0" borderId="8" xfId="4" applyFont="1" applyBorder="1" applyAlignment="1" applyProtection="1">
      <alignment horizontal="left" vertical="center" wrapText="1"/>
      <protection locked="0"/>
    </xf>
    <xf numFmtId="0" fontId="31" fillId="0" borderId="61" xfId="4" applyFont="1" applyBorder="1" applyAlignment="1">
      <alignment horizontal="left" vertical="center"/>
    </xf>
    <xf numFmtId="49" fontId="34" fillId="0" borderId="21" xfId="4" applyNumberFormat="1" applyFont="1" applyBorder="1" applyAlignment="1" applyProtection="1">
      <alignment horizontal="left" vertical="center"/>
      <protection locked="0"/>
    </xf>
    <xf numFmtId="49" fontId="34" fillId="0" borderId="8" xfId="4" applyNumberFormat="1" applyFont="1" applyBorder="1" applyAlignment="1" applyProtection="1">
      <alignment horizontal="left" vertical="center"/>
      <protection locked="0"/>
    </xf>
    <xf numFmtId="0" fontId="31" fillId="0" borderId="49" xfId="4" applyFont="1" applyBorder="1" applyAlignment="1">
      <alignment horizontal="left" vertical="center"/>
    </xf>
    <xf numFmtId="0" fontId="31" fillId="0" borderId="50" xfId="4" applyFont="1" applyBorder="1" applyAlignment="1">
      <alignment horizontal="left" vertical="center"/>
    </xf>
    <xf numFmtId="165" fontId="33" fillId="0" borderId="64" xfId="4" applyNumberFormat="1" applyFont="1" applyBorder="1" applyAlignment="1" applyProtection="1">
      <alignment horizontal="left" vertical="center"/>
      <protection locked="0"/>
    </xf>
    <xf numFmtId="165" fontId="33" fillId="0" borderId="50" xfId="4" applyNumberFormat="1" applyFont="1" applyBorder="1" applyAlignment="1" applyProtection="1">
      <alignment horizontal="left" vertical="center"/>
      <protection locked="0"/>
    </xf>
    <xf numFmtId="165" fontId="33" fillId="0" borderId="63" xfId="4" applyNumberFormat="1" applyFont="1" applyBorder="1" applyAlignment="1" applyProtection="1">
      <alignment horizontal="left" vertical="center"/>
      <protection locked="0"/>
    </xf>
    <xf numFmtId="0" fontId="31" fillId="0" borderId="9" xfId="4" applyFont="1" applyBorder="1" applyAlignment="1">
      <alignment horizontal="left" vertical="center"/>
    </xf>
    <xf numFmtId="0" fontId="31" fillId="0" borderId="65" xfId="4" applyFont="1" applyBorder="1" applyAlignment="1">
      <alignment horizontal="left" vertical="center"/>
    </xf>
    <xf numFmtId="0" fontId="31" fillId="0" borderId="0" xfId="4" applyFont="1" applyAlignment="1">
      <alignment horizontal="left" vertical="center"/>
    </xf>
    <xf numFmtId="49" fontId="37" fillId="0" borderId="0" xfId="4" applyNumberFormat="1" applyFont="1" applyAlignment="1" applyProtection="1">
      <alignment horizontal="left" vertical="center"/>
      <protection locked="0"/>
    </xf>
    <xf numFmtId="49" fontId="37" fillId="0" borderId="66" xfId="4" applyNumberFormat="1" applyFont="1" applyBorder="1" applyAlignment="1" applyProtection="1">
      <alignment horizontal="left" vertical="center"/>
      <protection locked="0"/>
    </xf>
    <xf numFmtId="0" fontId="31" fillId="0" borderId="64" xfId="4" applyFont="1" applyBorder="1" applyAlignment="1">
      <alignment horizontal="left" vertical="center"/>
    </xf>
    <xf numFmtId="0" fontId="39" fillId="13" borderId="9" xfId="4" applyFont="1" applyFill="1" applyBorder="1" applyAlignment="1">
      <alignment horizontal="center" vertical="center" wrapText="1"/>
    </xf>
    <xf numFmtId="0" fontId="39" fillId="13" borderId="62" xfId="4" applyFont="1" applyFill="1" applyBorder="1" applyAlignment="1">
      <alignment horizontal="center" vertical="center" wrapText="1"/>
    </xf>
    <xf numFmtId="49" fontId="38" fillId="13" borderId="68" xfId="4" applyNumberFormat="1" applyFont="1" applyFill="1" applyBorder="1" applyAlignment="1">
      <alignment horizontal="left" vertical="center"/>
    </xf>
    <xf numFmtId="0" fontId="38" fillId="13" borderId="6" xfId="4" applyFont="1" applyFill="1" applyBorder="1" applyAlignment="1">
      <alignment horizontal="left" vertical="center"/>
    </xf>
    <xf numFmtId="0" fontId="39" fillId="13" borderId="70" xfId="4" applyFont="1" applyFill="1" applyBorder="1" applyAlignment="1">
      <alignment horizontal="center" vertical="center" wrapText="1"/>
    </xf>
    <xf numFmtId="0" fontId="39" fillId="13" borderId="71" xfId="4" applyFont="1" applyFill="1" applyBorder="1" applyAlignment="1">
      <alignment horizontal="center" vertical="center" wrapText="1"/>
    </xf>
    <xf numFmtId="0" fontId="39" fillId="13" borderId="20" xfId="4" applyFont="1" applyFill="1" applyBorder="1" applyAlignment="1">
      <alignment horizontal="center" vertical="center" wrapText="1"/>
    </xf>
    <xf numFmtId="0" fontId="39" fillId="13" borderId="23" xfId="4" applyFont="1" applyFill="1" applyBorder="1" applyAlignment="1">
      <alignment horizontal="center" vertical="center" wrapText="1"/>
    </xf>
    <xf numFmtId="0" fontId="39" fillId="13" borderId="20" xfId="4" applyFont="1" applyFill="1" applyBorder="1" applyAlignment="1">
      <alignment horizontal="center" vertical="center"/>
    </xf>
    <xf numFmtId="0" fontId="39" fillId="13" borderId="23" xfId="4" applyFont="1" applyFill="1" applyBorder="1" applyAlignment="1">
      <alignment horizontal="center" vertical="center"/>
    </xf>
  </cellXfs>
  <cellStyles count="11">
    <cellStyle name="Normální" xfId="0" builtinId="0"/>
    <cellStyle name="Normální 2" xfId="2" xr:uid="{00000000-0005-0000-0000-000001000000}"/>
    <cellStyle name="Normální 2 2" xfId="6" xr:uid="{00000000-0005-0000-0000-000002000000}"/>
    <cellStyle name="Normální 2 3" xfId="8" xr:uid="{00000000-0005-0000-0000-000003000000}"/>
    <cellStyle name="Normální 2 4" xfId="10" xr:uid="{2EDBA96D-1EE3-4605-BAC3-C14CA00E3B2D}"/>
    <cellStyle name="Normální 3" xfId="4" xr:uid="{00000000-0005-0000-0000-000004000000}"/>
    <cellStyle name="Normální 3 2" xfId="5" xr:uid="{00000000-0005-0000-0000-000005000000}"/>
    <cellStyle name="Normální 3 3" xfId="7" xr:uid="{00000000-0005-0000-0000-000006000000}"/>
    <cellStyle name="Normální 3 4" xfId="9" xr:uid="{00000000-0005-0000-0000-000007000000}"/>
    <cellStyle name="normální_celek" xfId="1" xr:uid="{00000000-0005-0000-0000-000008000000}"/>
    <cellStyle name="Procenta" xfId="3" builtinId="5"/>
  </cellStyles>
  <dxfs count="8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FFCC"/>
        </patternFill>
      </fill>
    </dxf>
    <dxf>
      <fill>
        <patternFill>
          <bgColor rgb="FFFFFFCC"/>
        </patternFill>
      </fill>
    </dxf>
  </dxfs>
  <tableStyles count="0" defaultTableStyle="TableStyleMedium2"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8</xdr:row>
          <xdr:rowOff>114300</xdr:rowOff>
        </xdr:from>
        <xdr:to>
          <xdr:col>3</xdr:col>
          <xdr:colOff>285750</xdr:colOff>
          <xdr:row>12</xdr:row>
          <xdr:rowOff>152400</xdr:rowOff>
        </xdr:to>
        <xdr:sp macro="" textlink="">
          <xdr:nvSpPr>
            <xdr:cNvPr id="6299" name="Object 155" hidden="1">
              <a:extLst>
                <a:ext uri="{63B3BB69-23CF-44E3-9099-C40C66FF867C}">
                  <a14:compatExt spid="_x0000_s6299"/>
                </a:ext>
                <a:ext uri="{FF2B5EF4-FFF2-40B4-BE49-F238E27FC236}">
                  <a16:creationId xmlns:a16="http://schemas.microsoft.com/office/drawing/2014/main" id="{00000000-0008-0000-0100-00009B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a:extLst>
            <a:ext uri="{FF2B5EF4-FFF2-40B4-BE49-F238E27FC236}">
              <a16:creationId xmlns:a16="http://schemas.microsoft.com/office/drawing/2014/main" id="{00000000-0008-0000-0300-000002000000}"/>
            </a:ext>
          </a:extLst>
        </xdr:cNvPr>
        <xdr:cNvSpPr txBox="1"/>
      </xdr:nvSpPr>
      <xdr:spPr>
        <a:xfrm>
          <a:off x="9413838" y="821391"/>
          <a:ext cx="664957" cy="446330"/>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a:extLst>
            <a:ext uri="{FF2B5EF4-FFF2-40B4-BE49-F238E27FC236}">
              <a16:creationId xmlns:a16="http://schemas.microsoft.com/office/drawing/2014/main" id="{00000000-0008-0000-0300-000003000000}"/>
            </a:ext>
          </a:extLst>
        </xdr:cNvPr>
        <xdr:cNvSpPr txBox="1"/>
      </xdr:nvSpPr>
      <xdr:spPr>
        <a:xfrm>
          <a:off x="10852111" y="802790"/>
          <a:ext cx="2094157" cy="45634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a:extLst>
            <a:ext uri="{FF2B5EF4-FFF2-40B4-BE49-F238E27FC236}">
              <a16:creationId xmlns:a16="http://schemas.microsoft.com/office/drawing/2014/main" id="{00000000-0008-0000-0300-000004000000}"/>
            </a:ext>
          </a:extLst>
        </xdr:cNvPr>
        <xdr:cNvSpPr txBox="1"/>
      </xdr:nvSpPr>
      <xdr:spPr>
        <a:xfrm>
          <a:off x="10156787" y="821391"/>
          <a:ext cx="618230" cy="43322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a:extLst>
            <a:ext uri="{FF2B5EF4-FFF2-40B4-BE49-F238E27FC236}">
              <a16:creationId xmlns:a16="http://schemas.microsoft.com/office/drawing/2014/main" id="{00000000-0008-0000-0400-000002000000}"/>
            </a:ext>
          </a:extLst>
        </xdr:cNvPr>
        <xdr:cNvSpPr txBox="1"/>
      </xdr:nvSpPr>
      <xdr:spPr>
        <a:xfrm>
          <a:off x="9413838" y="1192866"/>
          <a:ext cx="664957" cy="446330"/>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a:extLst>
            <a:ext uri="{FF2B5EF4-FFF2-40B4-BE49-F238E27FC236}">
              <a16:creationId xmlns:a16="http://schemas.microsoft.com/office/drawing/2014/main" id="{00000000-0008-0000-0400-000003000000}"/>
            </a:ext>
          </a:extLst>
        </xdr:cNvPr>
        <xdr:cNvSpPr txBox="1"/>
      </xdr:nvSpPr>
      <xdr:spPr>
        <a:xfrm>
          <a:off x="10852111" y="1174265"/>
          <a:ext cx="2094157" cy="45634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a:extLst>
            <a:ext uri="{FF2B5EF4-FFF2-40B4-BE49-F238E27FC236}">
              <a16:creationId xmlns:a16="http://schemas.microsoft.com/office/drawing/2014/main" id="{00000000-0008-0000-0400-000004000000}"/>
            </a:ext>
          </a:extLst>
        </xdr:cNvPr>
        <xdr:cNvSpPr txBox="1"/>
      </xdr:nvSpPr>
      <xdr:spPr>
        <a:xfrm>
          <a:off x="10156787" y="1192866"/>
          <a:ext cx="618230" cy="43322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2">
    <outlinePr summaryBelow="0"/>
  </sheetPr>
  <dimension ref="A1:J40"/>
  <sheetViews>
    <sheetView tabSelected="1" workbookViewId="0">
      <selection activeCell="F36" sqref="F36"/>
    </sheetView>
  </sheetViews>
  <sheetFormatPr defaultRowHeight="12.75" x14ac:dyDescent="0.2"/>
  <cols>
    <col min="1" max="1" width="10.125" style="17" customWidth="1"/>
    <col min="2" max="2" width="10.875" style="17" customWidth="1"/>
    <col min="3" max="3" width="76.625" style="17" customWidth="1"/>
    <col min="4" max="4" width="15.375" style="17" customWidth="1"/>
    <col min="5" max="5" width="24.25" style="18" customWidth="1"/>
    <col min="6" max="6" width="29" style="17" customWidth="1"/>
    <col min="7" max="256" width="9" style="23"/>
    <col min="257" max="257" width="10.125" style="23" customWidth="1"/>
    <col min="258" max="258" width="10.875" style="23" customWidth="1"/>
    <col min="259" max="259" width="76.625" style="23" customWidth="1"/>
    <col min="260" max="260" width="15.375" style="23" customWidth="1"/>
    <col min="261" max="261" width="24.25" style="23" customWidth="1"/>
    <col min="262" max="262" width="29" style="23" customWidth="1"/>
    <col min="263" max="512" width="9" style="23"/>
    <col min="513" max="513" width="10.125" style="23" customWidth="1"/>
    <col min="514" max="514" width="10.875" style="23" customWidth="1"/>
    <col min="515" max="515" width="76.625" style="23" customWidth="1"/>
    <col min="516" max="516" width="15.375" style="23" customWidth="1"/>
    <col min="517" max="517" width="24.25" style="23" customWidth="1"/>
    <col min="518" max="518" width="29" style="23" customWidth="1"/>
    <col min="519" max="768" width="9" style="23"/>
    <col min="769" max="769" width="10.125" style="23" customWidth="1"/>
    <col min="770" max="770" width="10.875" style="23" customWidth="1"/>
    <col min="771" max="771" width="76.625" style="23" customWidth="1"/>
    <col min="772" max="772" width="15.375" style="23" customWidth="1"/>
    <col min="773" max="773" width="24.25" style="23" customWidth="1"/>
    <col min="774" max="774" width="29" style="23" customWidth="1"/>
    <col min="775" max="1024" width="9" style="23"/>
    <col min="1025" max="1025" width="10.125" style="23" customWidth="1"/>
    <col min="1026" max="1026" width="10.875" style="23" customWidth="1"/>
    <col min="1027" max="1027" width="76.625" style="23" customWidth="1"/>
    <col min="1028" max="1028" width="15.375" style="23" customWidth="1"/>
    <col min="1029" max="1029" width="24.25" style="23" customWidth="1"/>
    <col min="1030" max="1030" width="29" style="23" customWidth="1"/>
    <col min="1031" max="1280" width="9" style="23"/>
    <col min="1281" max="1281" width="10.125" style="23" customWidth="1"/>
    <col min="1282" max="1282" width="10.875" style="23" customWidth="1"/>
    <col min="1283" max="1283" width="76.625" style="23" customWidth="1"/>
    <col min="1284" max="1284" width="15.375" style="23" customWidth="1"/>
    <col min="1285" max="1285" width="24.25" style="23" customWidth="1"/>
    <col min="1286" max="1286" width="29" style="23" customWidth="1"/>
    <col min="1287" max="1536" width="9" style="23"/>
    <col min="1537" max="1537" width="10.125" style="23" customWidth="1"/>
    <col min="1538" max="1538" width="10.875" style="23" customWidth="1"/>
    <col min="1539" max="1539" width="76.625" style="23" customWidth="1"/>
    <col min="1540" max="1540" width="15.375" style="23" customWidth="1"/>
    <col min="1541" max="1541" width="24.25" style="23" customWidth="1"/>
    <col min="1542" max="1542" width="29" style="23" customWidth="1"/>
    <col min="1543" max="1792" width="9" style="23"/>
    <col min="1793" max="1793" width="10.125" style="23" customWidth="1"/>
    <col min="1794" max="1794" width="10.875" style="23" customWidth="1"/>
    <col min="1795" max="1795" width="76.625" style="23" customWidth="1"/>
    <col min="1796" max="1796" width="15.375" style="23" customWidth="1"/>
    <col min="1797" max="1797" width="24.25" style="23" customWidth="1"/>
    <col min="1798" max="1798" width="29" style="23" customWidth="1"/>
    <col min="1799" max="2048" width="9" style="23"/>
    <col min="2049" max="2049" width="10.125" style="23" customWidth="1"/>
    <col min="2050" max="2050" width="10.875" style="23" customWidth="1"/>
    <col min="2051" max="2051" width="76.625" style="23" customWidth="1"/>
    <col min="2052" max="2052" width="15.375" style="23" customWidth="1"/>
    <col min="2053" max="2053" width="24.25" style="23" customWidth="1"/>
    <col min="2054" max="2054" width="29" style="23" customWidth="1"/>
    <col min="2055" max="2304" width="9" style="23"/>
    <col min="2305" max="2305" width="10.125" style="23" customWidth="1"/>
    <col min="2306" max="2306" width="10.875" style="23" customWidth="1"/>
    <col min="2307" max="2307" width="76.625" style="23" customWidth="1"/>
    <col min="2308" max="2308" width="15.375" style="23" customWidth="1"/>
    <col min="2309" max="2309" width="24.25" style="23" customWidth="1"/>
    <col min="2310" max="2310" width="29" style="23" customWidth="1"/>
    <col min="2311" max="2560" width="9" style="23"/>
    <col min="2561" max="2561" width="10.125" style="23" customWidth="1"/>
    <col min="2562" max="2562" width="10.875" style="23" customWidth="1"/>
    <col min="2563" max="2563" width="76.625" style="23" customWidth="1"/>
    <col min="2564" max="2564" width="15.375" style="23" customWidth="1"/>
    <col min="2565" max="2565" width="24.25" style="23" customWidth="1"/>
    <col min="2566" max="2566" width="29" style="23" customWidth="1"/>
    <col min="2567" max="2816" width="9" style="23"/>
    <col min="2817" max="2817" width="10.125" style="23" customWidth="1"/>
    <col min="2818" max="2818" width="10.875" style="23" customWidth="1"/>
    <col min="2819" max="2819" width="76.625" style="23" customWidth="1"/>
    <col min="2820" max="2820" width="15.375" style="23" customWidth="1"/>
    <col min="2821" max="2821" width="24.25" style="23" customWidth="1"/>
    <col min="2822" max="2822" width="29" style="23" customWidth="1"/>
    <col min="2823" max="3072" width="9" style="23"/>
    <col min="3073" max="3073" width="10.125" style="23" customWidth="1"/>
    <col min="3074" max="3074" width="10.875" style="23" customWidth="1"/>
    <col min="3075" max="3075" width="76.625" style="23" customWidth="1"/>
    <col min="3076" max="3076" width="15.375" style="23" customWidth="1"/>
    <col min="3077" max="3077" width="24.25" style="23" customWidth="1"/>
    <col min="3078" max="3078" width="29" style="23" customWidth="1"/>
    <col min="3079" max="3328" width="9" style="23"/>
    <col min="3329" max="3329" width="10.125" style="23" customWidth="1"/>
    <col min="3330" max="3330" width="10.875" style="23" customWidth="1"/>
    <col min="3331" max="3331" width="76.625" style="23" customWidth="1"/>
    <col min="3332" max="3332" width="15.375" style="23" customWidth="1"/>
    <col min="3333" max="3333" width="24.25" style="23" customWidth="1"/>
    <col min="3334" max="3334" width="29" style="23" customWidth="1"/>
    <col min="3335" max="3584" width="9" style="23"/>
    <col min="3585" max="3585" width="10.125" style="23" customWidth="1"/>
    <col min="3586" max="3586" width="10.875" style="23" customWidth="1"/>
    <col min="3587" max="3587" width="76.625" style="23" customWidth="1"/>
    <col min="3588" max="3588" width="15.375" style="23" customWidth="1"/>
    <col min="3589" max="3589" width="24.25" style="23" customWidth="1"/>
    <col min="3590" max="3590" width="29" style="23" customWidth="1"/>
    <col min="3591" max="3840" width="9" style="23"/>
    <col min="3841" max="3841" width="10.125" style="23" customWidth="1"/>
    <col min="3842" max="3842" width="10.875" style="23" customWidth="1"/>
    <col min="3843" max="3843" width="76.625" style="23" customWidth="1"/>
    <col min="3844" max="3844" width="15.375" style="23" customWidth="1"/>
    <col min="3845" max="3845" width="24.25" style="23" customWidth="1"/>
    <col min="3846" max="3846" width="29" style="23" customWidth="1"/>
    <col min="3847" max="4096" width="9" style="23"/>
    <col min="4097" max="4097" width="10.125" style="23" customWidth="1"/>
    <col min="4098" max="4098" width="10.875" style="23" customWidth="1"/>
    <col min="4099" max="4099" width="76.625" style="23" customWidth="1"/>
    <col min="4100" max="4100" width="15.375" style="23" customWidth="1"/>
    <col min="4101" max="4101" width="24.25" style="23" customWidth="1"/>
    <col min="4102" max="4102" width="29" style="23" customWidth="1"/>
    <col min="4103" max="4352" width="9" style="23"/>
    <col min="4353" max="4353" width="10.125" style="23" customWidth="1"/>
    <col min="4354" max="4354" width="10.875" style="23" customWidth="1"/>
    <col min="4355" max="4355" width="76.625" style="23" customWidth="1"/>
    <col min="4356" max="4356" width="15.375" style="23" customWidth="1"/>
    <col min="4357" max="4357" width="24.25" style="23" customWidth="1"/>
    <col min="4358" max="4358" width="29" style="23" customWidth="1"/>
    <col min="4359" max="4608" width="9" style="23"/>
    <col min="4609" max="4609" width="10.125" style="23" customWidth="1"/>
    <col min="4610" max="4610" width="10.875" style="23" customWidth="1"/>
    <col min="4611" max="4611" width="76.625" style="23" customWidth="1"/>
    <col min="4612" max="4612" width="15.375" style="23" customWidth="1"/>
    <col min="4613" max="4613" width="24.25" style="23" customWidth="1"/>
    <col min="4614" max="4614" width="29" style="23" customWidth="1"/>
    <col min="4615" max="4864" width="9" style="23"/>
    <col min="4865" max="4865" width="10.125" style="23" customWidth="1"/>
    <col min="4866" max="4866" width="10.875" style="23" customWidth="1"/>
    <col min="4867" max="4867" width="76.625" style="23" customWidth="1"/>
    <col min="4868" max="4868" width="15.375" style="23" customWidth="1"/>
    <col min="4869" max="4869" width="24.25" style="23" customWidth="1"/>
    <col min="4870" max="4870" width="29" style="23" customWidth="1"/>
    <col min="4871" max="5120" width="9" style="23"/>
    <col min="5121" max="5121" width="10.125" style="23" customWidth="1"/>
    <col min="5122" max="5122" width="10.875" style="23" customWidth="1"/>
    <col min="5123" max="5123" width="76.625" style="23" customWidth="1"/>
    <col min="5124" max="5124" width="15.375" style="23" customWidth="1"/>
    <col min="5125" max="5125" width="24.25" style="23" customWidth="1"/>
    <col min="5126" max="5126" width="29" style="23" customWidth="1"/>
    <col min="5127" max="5376" width="9" style="23"/>
    <col min="5377" max="5377" width="10.125" style="23" customWidth="1"/>
    <col min="5378" max="5378" width="10.875" style="23" customWidth="1"/>
    <col min="5379" max="5379" width="76.625" style="23" customWidth="1"/>
    <col min="5380" max="5380" width="15.375" style="23" customWidth="1"/>
    <col min="5381" max="5381" width="24.25" style="23" customWidth="1"/>
    <col min="5382" max="5382" width="29" style="23" customWidth="1"/>
    <col min="5383" max="5632" width="9" style="23"/>
    <col min="5633" max="5633" width="10.125" style="23" customWidth="1"/>
    <col min="5634" max="5634" width="10.875" style="23" customWidth="1"/>
    <col min="5635" max="5635" width="76.625" style="23" customWidth="1"/>
    <col min="5636" max="5636" width="15.375" style="23" customWidth="1"/>
    <col min="5637" max="5637" width="24.25" style="23" customWidth="1"/>
    <col min="5638" max="5638" width="29" style="23" customWidth="1"/>
    <col min="5639" max="5888" width="9" style="23"/>
    <col min="5889" max="5889" width="10.125" style="23" customWidth="1"/>
    <col min="5890" max="5890" width="10.875" style="23" customWidth="1"/>
    <col min="5891" max="5891" width="76.625" style="23" customWidth="1"/>
    <col min="5892" max="5892" width="15.375" style="23" customWidth="1"/>
    <col min="5893" max="5893" width="24.25" style="23" customWidth="1"/>
    <col min="5894" max="5894" width="29" style="23" customWidth="1"/>
    <col min="5895" max="6144" width="9" style="23"/>
    <col min="6145" max="6145" width="10.125" style="23" customWidth="1"/>
    <col min="6146" max="6146" width="10.875" style="23" customWidth="1"/>
    <col min="6147" max="6147" width="76.625" style="23" customWidth="1"/>
    <col min="6148" max="6148" width="15.375" style="23" customWidth="1"/>
    <col min="6149" max="6149" width="24.25" style="23" customWidth="1"/>
    <col min="6150" max="6150" width="29" style="23" customWidth="1"/>
    <col min="6151" max="6400" width="9" style="23"/>
    <col min="6401" max="6401" width="10.125" style="23" customWidth="1"/>
    <col min="6402" max="6402" width="10.875" style="23" customWidth="1"/>
    <col min="6403" max="6403" width="76.625" style="23" customWidth="1"/>
    <col min="6404" max="6404" width="15.375" style="23" customWidth="1"/>
    <col min="6405" max="6405" width="24.25" style="23" customWidth="1"/>
    <col min="6406" max="6406" width="29" style="23" customWidth="1"/>
    <col min="6407" max="6656" width="9" style="23"/>
    <col min="6657" max="6657" width="10.125" style="23" customWidth="1"/>
    <col min="6658" max="6658" width="10.875" style="23" customWidth="1"/>
    <col min="6659" max="6659" width="76.625" style="23" customWidth="1"/>
    <col min="6660" max="6660" width="15.375" style="23" customWidth="1"/>
    <col min="6661" max="6661" width="24.25" style="23" customWidth="1"/>
    <col min="6662" max="6662" width="29" style="23" customWidth="1"/>
    <col min="6663" max="6912" width="9" style="23"/>
    <col min="6913" max="6913" width="10.125" style="23" customWidth="1"/>
    <col min="6914" max="6914" width="10.875" style="23" customWidth="1"/>
    <col min="6915" max="6915" width="76.625" style="23" customWidth="1"/>
    <col min="6916" max="6916" width="15.375" style="23" customWidth="1"/>
    <col min="6917" max="6917" width="24.25" style="23" customWidth="1"/>
    <col min="6918" max="6918" width="29" style="23" customWidth="1"/>
    <col min="6919" max="7168" width="9" style="23"/>
    <col min="7169" max="7169" width="10.125" style="23" customWidth="1"/>
    <col min="7170" max="7170" width="10.875" style="23" customWidth="1"/>
    <col min="7171" max="7171" width="76.625" style="23" customWidth="1"/>
    <col min="7172" max="7172" width="15.375" style="23" customWidth="1"/>
    <col min="7173" max="7173" width="24.25" style="23" customWidth="1"/>
    <col min="7174" max="7174" width="29" style="23" customWidth="1"/>
    <col min="7175" max="7424" width="9" style="23"/>
    <col min="7425" max="7425" width="10.125" style="23" customWidth="1"/>
    <col min="7426" max="7426" width="10.875" style="23" customWidth="1"/>
    <col min="7427" max="7427" width="76.625" style="23" customWidth="1"/>
    <col min="7428" max="7428" width="15.375" style="23" customWidth="1"/>
    <col min="7429" max="7429" width="24.25" style="23" customWidth="1"/>
    <col min="7430" max="7430" width="29" style="23" customWidth="1"/>
    <col min="7431" max="7680" width="9" style="23"/>
    <col min="7681" max="7681" width="10.125" style="23" customWidth="1"/>
    <col min="7682" max="7682" width="10.875" style="23" customWidth="1"/>
    <col min="7683" max="7683" width="76.625" style="23" customWidth="1"/>
    <col min="7684" max="7684" width="15.375" style="23" customWidth="1"/>
    <col min="7685" max="7685" width="24.25" style="23" customWidth="1"/>
    <col min="7686" max="7686" width="29" style="23" customWidth="1"/>
    <col min="7687" max="7936" width="9" style="23"/>
    <col min="7937" max="7937" width="10.125" style="23" customWidth="1"/>
    <col min="7938" max="7938" width="10.875" style="23" customWidth="1"/>
    <col min="7939" max="7939" width="76.625" style="23" customWidth="1"/>
    <col min="7940" max="7940" width="15.375" style="23" customWidth="1"/>
    <col min="7941" max="7941" width="24.25" style="23" customWidth="1"/>
    <col min="7942" max="7942" width="29" style="23" customWidth="1"/>
    <col min="7943" max="8192" width="9" style="23"/>
    <col min="8193" max="8193" width="10.125" style="23" customWidth="1"/>
    <col min="8194" max="8194" width="10.875" style="23" customWidth="1"/>
    <col min="8195" max="8195" width="76.625" style="23" customWidth="1"/>
    <col min="8196" max="8196" width="15.375" style="23" customWidth="1"/>
    <col min="8197" max="8197" width="24.25" style="23" customWidth="1"/>
    <col min="8198" max="8198" width="29" style="23" customWidth="1"/>
    <col min="8199" max="8448" width="9" style="23"/>
    <col min="8449" max="8449" width="10.125" style="23" customWidth="1"/>
    <col min="8450" max="8450" width="10.875" style="23" customWidth="1"/>
    <col min="8451" max="8451" width="76.625" style="23" customWidth="1"/>
    <col min="8452" max="8452" width="15.375" style="23" customWidth="1"/>
    <col min="8453" max="8453" width="24.25" style="23" customWidth="1"/>
    <col min="8454" max="8454" width="29" style="23" customWidth="1"/>
    <col min="8455" max="8704" width="9" style="23"/>
    <col min="8705" max="8705" width="10.125" style="23" customWidth="1"/>
    <col min="8706" max="8706" width="10.875" style="23" customWidth="1"/>
    <col min="8707" max="8707" width="76.625" style="23" customWidth="1"/>
    <col min="8708" max="8708" width="15.375" style="23" customWidth="1"/>
    <col min="8709" max="8709" width="24.25" style="23" customWidth="1"/>
    <col min="8710" max="8710" width="29" style="23" customWidth="1"/>
    <col min="8711" max="8960" width="9" style="23"/>
    <col min="8961" max="8961" width="10.125" style="23" customWidth="1"/>
    <col min="8962" max="8962" width="10.875" style="23" customWidth="1"/>
    <col min="8963" max="8963" width="76.625" style="23" customWidth="1"/>
    <col min="8964" max="8964" width="15.375" style="23" customWidth="1"/>
    <col min="8965" max="8965" width="24.25" style="23" customWidth="1"/>
    <col min="8966" max="8966" width="29" style="23" customWidth="1"/>
    <col min="8967" max="9216" width="9" style="23"/>
    <col min="9217" max="9217" width="10.125" style="23" customWidth="1"/>
    <col min="9218" max="9218" width="10.875" style="23" customWidth="1"/>
    <col min="9219" max="9219" width="76.625" style="23" customWidth="1"/>
    <col min="9220" max="9220" width="15.375" style="23" customWidth="1"/>
    <col min="9221" max="9221" width="24.25" style="23" customWidth="1"/>
    <col min="9222" max="9222" width="29" style="23" customWidth="1"/>
    <col min="9223" max="9472" width="9" style="23"/>
    <col min="9473" max="9473" width="10.125" style="23" customWidth="1"/>
    <col min="9474" max="9474" width="10.875" style="23" customWidth="1"/>
    <col min="9475" max="9475" width="76.625" style="23" customWidth="1"/>
    <col min="9476" max="9476" width="15.375" style="23" customWidth="1"/>
    <col min="9477" max="9477" width="24.25" style="23" customWidth="1"/>
    <col min="9478" max="9478" width="29" style="23" customWidth="1"/>
    <col min="9479" max="9728" width="9" style="23"/>
    <col min="9729" max="9729" width="10.125" style="23" customWidth="1"/>
    <col min="9730" max="9730" width="10.875" style="23" customWidth="1"/>
    <col min="9731" max="9731" width="76.625" style="23" customWidth="1"/>
    <col min="9732" max="9732" width="15.375" style="23" customWidth="1"/>
    <col min="9733" max="9733" width="24.25" style="23" customWidth="1"/>
    <col min="9734" max="9734" width="29" style="23" customWidth="1"/>
    <col min="9735" max="9984" width="9" style="23"/>
    <col min="9985" max="9985" width="10.125" style="23" customWidth="1"/>
    <col min="9986" max="9986" width="10.875" style="23" customWidth="1"/>
    <col min="9987" max="9987" width="76.625" style="23" customWidth="1"/>
    <col min="9988" max="9988" width="15.375" style="23" customWidth="1"/>
    <col min="9989" max="9989" width="24.25" style="23" customWidth="1"/>
    <col min="9990" max="9990" width="29" style="23" customWidth="1"/>
    <col min="9991" max="10240" width="9" style="23"/>
    <col min="10241" max="10241" width="10.125" style="23" customWidth="1"/>
    <col min="10242" max="10242" width="10.875" style="23" customWidth="1"/>
    <col min="10243" max="10243" width="76.625" style="23" customWidth="1"/>
    <col min="10244" max="10244" width="15.375" style="23" customWidth="1"/>
    <col min="10245" max="10245" width="24.25" style="23" customWidth="1"/>
    <col min="10246" max="10246" width="29" style="23" customWidth="1"/>
    <col min="10247" max="10496" width="9" style="23"/>
    <col min="10497" max="10497" width="10.125" style="23" customWidth="1"/>
    <col min="10498" max="10498" width="10.875" style="23" customWidth="1"/>
    <col min="10499" max="10499" width="76.625" style="23" customWidth="1"/>
    <col min="10500" max="10500" width="15.375" style="23" customWidth="1"/>
    <col min="10501" max="10501" width="24.25" style="23" customWidth="1"/>
    <col min="10502" max="10502" width="29" style="23" customWidth="1"/>
    <col min="10503" max="10752" width="9" style="23"/>
    <col min="10753" max="10753" width="10.125" style="23" customWidth="1"/>
    <col min="10754" max="10754" width="10.875" style="23" customWidth="1"/>
    <col min="10755" max="10755" width="76.625" style="23" customWidth="1"/>
    <col min="10756" max="10756" width="15.375" style="23" customWidth="1"/>
    <col min="10757" max="10757" width="24.25" style="23" customWidth="1"/>
    <col min="10758" max="10758" width="29" style="23" customWidth="1"/>
    <col min="10759" max="11008" width="9" style="23"/>
    <col min="11009" max="11009" width="10.125" style="23" customWidth="1"/>
    <col min="11010" max="11010" width="10.875" style="23" customWidth="1"/>
    <col min="11011" max="11011" width="76.625" style="23" customWidth="1"/>
    <col min="11012" max="11012" width="15.375" style="23" customWidth="1"/>
    <col min="11013" max="11013" width="24.25" style="23" customWidth="1"/>
    <col min="11014" max="11014" width="29" style="23" customWidth="1"/>
    <col min="11015" max="11264" width="9" style="23"/>
    <col min="11265" max="11265" width="10.125" style="23" customWidth="1"/>
    <col min="11266" max="11266" width="10.875" style="23" customWidth="1"/>
    <col min="11267" max="11267" width="76.625" style="23" customWidth="1"/>
    <col min="11268" max="11268" width="15.375" style="23" customWidth="1"/>
    <col min="11269" max="11269" width="24.25" style="23" customWidth="1"/>
    <col min="11270" max="11270" width="29" style="23" customWidth="1"/>
    <col min="11271" max="11520" width="9" style="23"/>
    <col min="11521" max="11521" width="10.125" style="23" customWidth="1"/>
    <col min="11522" max="11522" width="10.875" style="23" customWidth="1"/>
    <col min="11523" max="11523" width="76.625" style="23" customWidth="1"/>
    <col min="11524" max="11524" width="15.375" style="23" customWidth="1"/>
    <col min="11525" max="11525" width="24.25" style="23" customWidth="1"/>
    <col min="11526" max="11526" width="29" style="23" customWidth="1"/>
    <col min="11527" max="11776" width="9" style="23"/>
    <col min="11777" max="11777" width="10.125" style="23" customWidth="1"/>
    <col min="11778" max="11778" width="10.875" style="23" customWidth="1"/>
    <col min="11779" max="11779" width="76.625" style="23" customWidth="1"/>
    <col min="11780" max="11780" width="15.375" style="23" customWidth="1"/>
    <col min="11781" max="11781" width="24.25" style="23" customWidth="1"/>
    <col min="11782" max="11782" width="29" style="23" customWidth="1"/>
    <col min="11783" max="12032" width="9" style="23"/>
    <col min="12033" max="12033" width="10.125" style="23" customWidth="1"/>
    <col min="12034" max="12034" width="10.875" style="23" customWidth="1"/>
    <col min="12035" max="12035" width="76.625" style="23" customWidth="1"/>
    <col min="12036" max="12036" width="15.375" style="23" customWidth="1"/>
    <col min="12037" max="12037" width="24.25" style="23" customWidth="1"/>
    <col min="12038" max="12038" width="29" style="23" customWidth="1"/>
    <col min="12039" max="12288" width="9" style="23"/>
    <col min="12289" max="12289" width="10.125" style="23" customWidth="1"/>
    <col min="12290" max="12290" width="10.875" style="23" customWidth="1"/>
    <col min="12291" max="12291" width="76.625" style="23" customWidth="1"/>
    <col min="12292" max="12292" width="15.375" style="23" customWidth="1"/>
    <col min="12293" max="12293" width="24.25" style="23" customWidth="1"/>
    <col min="12294" max="12294" width="29" style="23" customWidth="1"/>
    <col min="12295" max="12544" width="9" style="23"/>
    <col min="12545" max="12545" width="10.125" style="23" customWidth="1"/>
    <col min="12546" max="12546" width="10.875" style="23" customWidth="1"/>
    <col min="12547" max="12547" width="76.625" style="23" customWidth="1"/>
    <col min="12548" max="12548" width="15.375" style="23" customWidth="1"/>
    <col min="12549" max="12549" width="24.25" style="23" customWidth="1"/>
    <col min="12550" max="12550" width="29" style="23" customWidth="1"/>
    <col min="12551" max="12800" width="9" style="23"/>
    <col min="12801" max="12801" width="10.125" style="23" customWidth="1"/>
    <col min="12802" max="12802" width="10.875" style="23" customWidth="1"/>
    <col min="12803" max="12803" width="76.625" style="23" customWidth="1"/>
    <col min="12804" max="12804" width="15.375" style="23" customWidth="1"/>
    <col min="12805" max="12805" width="24.25" style="23" customWidth="1"/>
    <col min="12806" max="12806" width="29" style="23" customWidth="1"/>
    <col min="12807" max="13056" width="9" style="23"/>
    <col min="13057" max="13057" width="10.125" style="23" customWidth="1"/>
    <col min="13058" max="13058" width="10.875" style="23" customWidth="1"/>
    <col min="13059" max="13059" width="76.625" style="23" customWidth="1"/>
    <col min="13060" max="13060" width="15.375" style="23" customWidth="1"/>
    <col min="13061" max="13061" width="24.25" style="23" customWidth="1"/>
    <col min="13062" max="13062" width="29" style="23" customWidth="1"/>
    <col min="13063" max="13312" width="9" style="23"/>
    <col min="13313" max="13313" width="10.125" style="23" customWidth="1"/>
    <col min="13314" max="13314" width="10.875" style="23" customWidth="1"/>
    <col min="13315" max="13315" width="76.625" style="23" customWidth="1"/>
    <col min="13316" max="13316" width="15.375" style="23" customWidth="1"/>
    <col min="13317" max="13317" width="24.25" style="23" customWidth="1"/>
    <col min="13318" max="13318" width="29" style="23" customWidth="1"/>
    <col min="13319" max="13568" width="9" style="23"/>
    <col min="13569" max="13569" width="10.125" style="23" customWidth="1"/>
    <col min="13570" max="13570" width="10.875" style="23" customWidth="1"/>
    <col min="13571" max="13571" width="76.625" style="23" customWidth="1"/>
    <col min="13572" max="13572" width="15.375" style="23" customWidth="1"/>
    <col min="13573" max="13573" width="24.25" style="23" customWidth="1"/>
    <col min="13574" max="13574" width="29" style="23" customWidth="1"/>
    <col min="13575" max="13824" width="9" style="23"/>
    <col min="13825" max="13825" width="10.125" style="23" customWidth="1"/>
    <col min="13826" max="13826" width="10.875" style="23" customWidth="1"/>
    <col min="13827" max="13827" width="76.625" style="23" customWidth="1"/>
    <col min="13828" max="13828" width="15.375" style="23" customWidth="1"/>
    <col min="13829" max="13829" width="24.25" style="23" customWidth="1"/>
    <col min="13830" max="13830" width="29" style="23" customWidth="1"/>
    <col min="13831" max="14080" width="9" style="23"/>
    <col min="14081" max="14081" width="10.125" style="23" customWidth="1"/>
    <col min="14082" max="14082" width="10.875" style="23" customWidth="1"/>
    <col min="14083" max="14083" width="76.625" style="23" customWidth="1"/>
    <col min="14084" max="14084" width="15.375" style="23" customWidth="1"/>
    <col min="14085" max="14085" width="24.25" style="23" customWidth="1"/>
    <col min="14086" max="14086" width="29" style="23" customWidth="1"/>
    <col min="14087" max="14336" width="9" style="23"/>
    <col min="14337" max="14337" width="10.125" style="23" customWidth="1"/>
    <col min="14338" max="14338" width="10.875" style="23" customWidth="1"/>
    <col min="14339" max="14339" width="76.625" style="23" customWidth="1"/>
    <col min="14340" max="14340" width="15.375" style="23" customWidth="1"/>
    <col min="14341" max="14341" width="24.25" style="23" customWidth="1"/>
    <col min="14342" max="14342" width="29" style="23" customWidth="1"/>
    <col min="14343" max="14592" width="9" style="23"/>
    <col min="14593" max="14593" width="10.125" style="23" customWidth="1"/>
    <col min="14594" max="14594" width="10.875" style="23" customWidth="1"/>
    <col min="14595" max="14595" width="76.625" style="23" customWidth="1"/>
    <col min="14596" max="14596" width="15.375" style="23" customWidth="1"/>
    <col min="14597" max="14597" width="24.25" style="23" customWidth="1"/>
    <col min="14598" max="14598" width="29" style="23" customWidth="1"/>
    <col min="14599" max="14848" width="9" style="23"/>
    <col min="14849" max="14849" width="10.125" style="23" customWidth="1"/>
    <col min="14850" max="14850" width="10.875" style="23" customWidth="1"/>
    <col min="14851" max="14851" width="76.625" style="23" customWidth="1"/>
    <col min="14852" max="14852" width="15.375" style="23" customWidth="1"/>
    <col min="14853" max="14853" width="24.25" style="23" customWidth="1"/>
    <col min="14854" max="14854" width="29" style="23" customWidth="1"/>
    <col min="14855" max="15104" width="9" style="23"/>
    <col min="15105" max="15105" width="10.125" style="23" customWidth="1"/>
    <col min="15106" max="15106" width="10.875" style="23" customWidth="1"/>
    <col min="15107" max="15107" width="76.625" style="23" customWidth="1"/>
    <col min="15108" max="15108" width="15.375" style="23" customWidth="1"/>
    <col min="15109" max="15109" width="24.25" style="23" customWidth="1"/>
    <col min="15110" max="15110" width="29" style="23" customWidth="1"/>
    <col min="15111" max="15360" width="9" style="23"/>
    <col min="15361" max="15361" width="10.125" style="23" customWidth="1"/>
    <col min="15362" max="15362" width="10.875" style="23" customWidth="1"/>
    <col min="15363" max="15363" width="76.625" style="23" customWidth="1"/>
    <col min="15364" max="15364" width="15.375" style="23" customWidth="1"/>
    <col min="15365" max="15365" width="24.25" style="23" customWidth="1"/>
    <col min="15366" max="15366" width="29" style="23" customWidth="1"/>
    <col min="15367" max="15616" width="9" style="23"/>
    <col min="15617" max="15617" width="10.125" style="23" customWidth="1"/>
    <col min="15618" max="15618" width="10.875" style="23" customWidth="1"/>
    <col min="15619" max="15619" width="76.625" style="23" customWidth="1"/>
    <col min="15620" max="15620" width="15.375" style="23" customWidth="1"/>
    <col min="15621" max="15621" width="24.25" style="23" customWidth="1"/>
    <col min="15622" max="15622" width="29" style="23" customWidth="1"/>
    <col min="15623" max="15872" width="9" style="23"/>
    <col min="15873" max="15873" width="10.125" style="23" customWidth="1"/>
    <col min="15874" max="15874" width="10.875" style="23" customWidth="1"/>
    <col min="15875" max="15875" width="76.625" style="23" customWidth="1"/>
    <col min="15876" max="15876" width="15.375" style="23" customWidth="1"/>
    <col min="15877" max="15877" width="24.25" style="23" customWidth="1"/>
    <col min="15878" max="15878" width="29" style="23" customWidth="1"/>
    <col min="15879" max="16128" width="9" style="23"/>
    <col min="16129" max="16129" width="10.125" style="23" customWidth="1"/>
    <col min="16130" max="16130" width="10.875" style="23" customWidth="1"/>
    <col min="16131" max="16131" width="76.625" style="23" customWidth="1"/>
    <col min="16132" max="16132" width="15.375" style="23" customWidth="1"/>
    <col min="16133" max="16133" width="24.25" style="23" customWidth="1"/>
    <col min="16134" max="16134" width="29" style="23" customWidth="1"/>
    <col min="16135" max="16383" width="9" style="23"/>
    <col min="16384" max="16384" width="9" style="23" customWidth="1"/>
  </cols>
  <sheetData>
    <row r="1" spans="1:10" s="21" customFormat="1" ht="39.6" customHeight="1" thickBot="1" x14ac:dyDescent="0.25">
      <c r="A1" s="1" t="s">
        <v>0</v>
      </c>
      <c r="B1" s="2"/>
      <c r="C1" s="3" t="s">
        <v>112</v>
      </c>
      <c r="D1" s="3"/>
      <c r="E1" s="4" t="s">
        <v>1</v>
      </c>
      <c r="F1" s="4" t="s">
        <v>2</v>
      </c>
    </row>
    <row r="2" spans="1:10" s="21" customFormat="1" ht="41.25" customHeight="1" thickTop="1" thickBot="1" x14ac:dyDescent="0.25">
      <c r="A2" s="239" t="s">
        <v>109</v>
      </c>
      <c r="B2" s="240"/>
      <c r="C2" s="240"/>
      <c r="D2" s="241"/>
      <c r="E2" s="186">
        <f>SUM(E3:E5)</f>
        <v>0</v>
      </c>
      <c r="F2" s="187">
        <f>F5+F3+F4</f>
        <v>0</v>
      </c>
    </row>
    <row r="3" spans="1:10" s="22" customFormat="1" ht="38.450000000000003" customHeight="1" thickTop="1" thickBot="1" x14ac:dyDescent="0.25">
      <c r="A3" s="246" t="s">
        <v>110</v>
      </c>
      <c r="B3" s="247"/>
      <c r="C3" s="247"/>
      <c r="D3" s="247"/>
      <c r="E3" s="188">
        <f>SUM('Příprava D&amp;B'!L14:L45)</f>
        <v>0</v>
      </c>
      <c r="F3" s="188">
        <f>'Příprava D&amp;B'!K2</f>
        <v>0</v>
      </c>
    </row>
    <row r="4" spans="1:10" s="21" customFormat="1" ht="31.9" customHeight="1" thickBot="1" x14ac:dyDescent="0.25">
      <c r="A4" s="248" t="s">
        <v>106</v>
      </c>
      <c r="B4" s="249"/>
      <c r="C4" s="249"/>
      <c r="D4" s="249"/>
      <c r="E4" s="189">
        <f>'SO9898'!L26+'SO9898'!L48</f>
        <v>0</v>
      </c>
      <c r="F4" s="188">
        <f>'SO9898'!K2</f>
        <v>0</v>
      </c>
    </row>
    <row r="5" spans="1:10" s="22" customFormat="1" ht="30.75" customHeight="1" thickBot="1" x14ac:dyDescent="0.25">
      <c r="A5" s="162" t="s">
        <v>111</v>
      </c>
      <c r="B5" s="6"/>
      <c r="C5" s="7"/>
      <c r="D5" s="8"/>
      <c r="E5" s="190">
        <f>SUM(E7:E30)</f>
        <v>0</v>
      </c>
      <c r="F5" s="189">
        <f>SUM(F7:F30)</f>
        <v>0</v>
      </c>
    </row>
    <row r="6" spans="1:10" s="21" customFormat="1" ht="16.5" thickBot="1" x14ac:dyDescent="0.25">
      <c r="A6" s="243" t="s">
        <v>3</v>
      </c>
      <c r="B6" s="244"/>
      <c r="C6" s="9" t="s">
        <v>4</v>
      </c>
      <c r="D6" s="10"/>
      <c r="E6" s="163" t="s">
        <v>5</v>
      </c>
      <c r="F6" s="164" t="s">
        <v>6</v>
      </c>
    </row>
    <row r="7" spans="1:10" s="21" customFormat="1" ht="18.75" x14ac:dyDescent="0.2">
      <c r="A7" s="175" t="s">
        <v>149</v>
      </c>
      <c r="B7" s="165"/>
      <c r="C7" s="166" t="s">
        <v>166</v>
      </c>
      <c r="D7" s="166"/>
      <c r="E7" s="183" t="str">
        <f>IF(ISBLANK('Požadavky na výkon nebo fukci '!E4),"",'Požadavky na výkon nebo fukci '!E4)</f>
        <v/>
      </c>
      <c r="F7" s="191">
        <f>SUM(E8:E9)</f>
        <v>0</v>
      </c>
    </row>
    <row r="8" spans="1:10" s="21" customFormat="1" ht="15" x14ac:dyDescent="0.2">
      <c r="A8" s="14" t="s">
        <v>8</v>
      </c>
      <c r="B8" s="181" t="s">
        <v>167</v>
      </c>
      <c r="C8" s="5" t="s">
        <v>151</v>
      </c>
      <c r="D8" s="16"/>
      <c r="E8" s="184" t="str">
        <f>IF(ISBLANK('Požadavky na výkon nebo fukci '!E5),"",'Požadavky na výkon nebo fukci '!E5)</f>
        <v/>
      </c>
      <c r="F8" s="192"/>
      <c r="I8" s="176"/>
      <c r="J8" s="176"/>
    </row>
    <row r="9" spans="1:10" s="21" customFormat="1" ht="15" x14ac:dyDescent="0.2">
      <c r="A9" s="14" t="s">
        <v>8</v>
      </c>
      <c r="B9" s="181" t="s">
        <v>168</v>
      </c>
      <c r="C9" s="5" t="s">
        <v>152</v>
      </c>
      <c r="D9" s="16"/>
      <c r="E9" s="184" t="str">
        <f>IF(ISBLANK('Požadavky na výkon nebo fukci '!E6),"",'Požadavky na výkon nebo fukci '!E6)</f>
        <v/>
      </c>
      <c r="F9" s="193"/>
      <c r="I9" s="176"/>
      <c r="J9" s="176"/>
    </row>
    <row r="10" spans="1:10" s="21" customFormat="1" ht="18.75" x14ac:dyDescent="0.2">
      <c r="A10" s="11" t="s">
        <v>118</v>
      </c>
      <c r="B10" s="12"/>
      <c r="C10" s="13" t="s">
        <v>119</v>
      </c>
      <c r="D10" s="13"/>
      <c r="E10" s="185" t="str">
        <f>IF(ISBLANK('Požadavky na výkon nebo fukci '!E7),"",'Požadavky na výkon nebo fukci '!E7)</f>
        <v/>
      </c>
      <c r="F10" s="194">
        <f>SUM(E11:E12)</f>
        <v>0</v>
      </c>
      <c r="I10" s="176"/>
      <c r="J10" s="176"/>
    </row>
    <row r="11" spans="1:10" s="21" customFormat="1" ht="15" x14ac:dyDescent="0.2">
      <c r="A11" s="14" t="s">
        <v>8</v>
      </c>
      <c r="B11" s="15" t="s">
        <v>113</v>
      </c>
      <c r="C11" s="5" t="s">
        <v>145</v>
      </c>
      <c r="D11" s="16"/>
      <c r="E11" s="184" t="str">
        <f>IF(ISBLANK('Požadavky na výkon nebo fukci '!E8),"",'Požadavky na výkon nebo fukci '!E8)</f>
        <v/>
      </c>
      <c r="F11" s="192"/>
      <c r="I11" s="176"/>
      <c r="J11" s="176"/>
    </row>
    <row r="12" spans="1:10" s="21" customFormat="1" ht="15" x14ac:dyDescent="0.2">
      <c r="A12" s="14" t="s">
        <v>8</v>
      </c>
      <c r="B12" s="15" t="s">
        <v>114</v>
      </c>
      <c r="C12" s="5" t="s">
        <v>146</v>
      </c>
      <c r="D12" s="16"/>
      <c r="E12" s="184" t="str">
        <f>IF(ISBLANK('Požadavky na výkon nebo fukci '!E9),"",'Požadavky na výkon nebo fukci '!E9)</f>
        <v/>
      </c>
      <c r="F12" s="192"/>
      <c r="I12" s="176"/>
      <c r="J12" s="176"/>
    </row>
    <row r="13" spans="1:10" s="21" customFormat="1" ht="18.75" x14ac:dyDescent="0.2">
      <c r="A13" s="11" t="s">
        <v>120</v>
      </c>
      <c r="B13" s="12"/>
      <c r="C13" s="13" t="s">
        <v>121</v>
      </c>
      <c r="D13" s="13"/>
      <c r="E13" s="185" t="str">
        <f>IF(ISBLANK('Požadavky na výkon nebo fukci '!E10),"",'Požadavky na výkon nebo fukci '!E10)</f>
        <v/>
      </c>
      <c r="F13" s="195">
        <f>SUM(E14)</f>
        <v>0</v>
      </c>
      <c r="I13" s="176"/>
      <c r="J13" s="176"/>
    </row>
    <row r="14" spans="1:10" s="21" customFormat="1" ht="15" x14ac:dyDescent="0.2">
      <c r="A14" s="14" t="s">
        <v>8</v>
      </c>
      <c r="B14" s="15" t="s">
        <v>115</v>
      </c>
      <c r="C14" s="5" t="s">
        <v>147</v>
      </c>
      <c r="D14" s="16"/>
      <c r="E14" s="184" t="str">
        <f>IF(ISBLANK('Požadavky na výkon nebo fukci '!E11),"",'Požadavky na výkon nebo fukci '!E11)</f>
        <v/>
      </c>
      <c r="F14" s="192"/>
      <c r="J14" s="176"/>
    </row>
    <row r="15" spans="1:10" s="21" customFormat="1" ht="18.75" x14ac:dyDescent="0.2">
      <c r="A15" s="169">
        <v>180</v>
      </c>
      <c r="B15" s="12"/>
      <c r="C15" s="13" t="s">
        <v>125</v>
      </c>
      <c r="D15" s="13"/>
      <c r="E15" s="185" t="str">
        <f>IF(ISBLANK('Požadavky na výkon nebo fukci '!E12),"",'Požadavky na výkon nebo fukci '!E12)</f>
        <v/>
      </c>
      <c r="F15" s="195">
        <f>SUM(E16)</f>
        <v>0</v>
      </c>
    </row>
    <row r="16" spans="1:10" s="21" customFormat="1" ht="15" x14ac:dyDescent="0.2">
      <c r="A16" s="14" t="s">
        <v>8</v>
      </c>
      <c r="B16" s="15" t="s">
        <v>126</v>
      </c>
      <c r="C16" s="5" t="s">
        <v>127</v>
      </c>
      <c r="D16" s="16"/>
      <c r="E16" s="184" t="str">
        <f>IF(ISBLANK('Požadavky na výkon nebo fukci '!E13),"",'Požadavky na výkon nebo fukci '!E13)</f>
        <v/>
      </c>
      <c r="F16" s="192"/>
    </row>
    <row r="17" spans="1:6" s="21" customFormat="1" ht="18.75" x14ac:dyDescent="0.2">
      <c r="A17" s="169">
        <v>190</v>
      </c>
      <c r="B17" s="12"/>
      <c r="C17" s="13" t="s">
        <v>122</v>
      </c>
      <c r="D17" s="13"/>
      <c r="E17" s="185" t="str">
        <f>IF(ISBLANK('Požadavky na výkon nebo fukci '!E14),"",'Požadavky na výkon nebo fukci '!E14)</f>
        <v/>
      </c>
      <c r="F17" s="195">
        <f>SUM(E18:E19)</f>
        <v>0</v>
      </c>
    </row>
    <row r="18" spans="1:6" s="21" customFormat="1" ht="15" x14ac:dyDescent="0.2">
      <c r="A18" s="14" t="s">
        <v>8</v>
      </c>
      <c r="B18" s="15" t="s">
        <v>123</v>
      </c>
      <c r="C18" s="5" t="s">
        <v>172</v>
      </c>
      <c r="D18" s="16"/>
      <c r="E18" s="184" t="str">
        <f>IF(ISBLANK('Požadavky na výkon nebo fukci '!E15),"",'Požadavky na výkon nebo fukci '!E15)</f>
        <v/>
      </c>
      <c r="F18" s="192"/>
    </row>
    <row r="19" spans="1:6" s="21" customFormat="1" ht="15" x14ac:dyDescent="0.2">
      <c r="A19" s="14" t="s">
        <v>8</v>
      </c>
      <c r="B19" s="15" t="s">
        <v>197</v>
      </c>
      <c r="C19" s="5" t="s">
        <v>124</v>
      </c>
      <c r="D19" s="16"/>
      <c r="E19" s="184" t="str">
        <f>IF(ISBLANK('Požadavky na výkon nebo fukci '!E16),"",'Požadavky na výkon nebo fukci '!E16)</f>
        <v/>
      </c>
      <c r="F19" s="192"/>
    </row>
    <row r="20" spans="1:6" s="21" customFormat="1" ht="18.75" x14ac:dyDescent="0.2">
      <c r="A20" s="169">
        <v>400</v>
      </c>
      <c r="B20" s="12"/>
      <c r="C20" s="13" t="s">
        <v>142</v>
      </c>
      <c r="D20" s="13"/>
      <c r="E20" s="185" t="str">
        <f>IF(ISBLANK('Požadavky na výkon nebo fukci '!E17),"",'Požadavky na výkon nebo fukci '!E17)</f>
        <v/>
      </c>
      <c r="F20" s="195">
        <f>SUM(E21)</f>
        <v>0</v>
      </c>
    </row>
    <row r="21" spans="1:6" s="21" customFormat="1" ht="15" x14ac:dyDescent="0.2">
      <c r="A21" s="14" t="s">
        <v>7</v>
      </c>
      <c r="B21" s="15" t="s">
        <v>143</v>
      </c>
      <c r="C21" s="5" t="s">
        <v>144</v>
      </c>
      <c r="D21" s="16"/>
      <c r="E21" s="184" t="str">
        <f>IF(ISBLANK('Požadavky na výkon nebo fukci '!E18),"",'Požadavky na výkon nebo fukci '!E18)</f>
        <v/>
      </c>
      <c r="F21" s="192"/>
    </row>
    <row r="22" spans="1:6" s="21" customFormat="1" ht="18.75" x14ac:dyDescent="0.2">
      <c r="A22" s="169">
        <v>500</v>
      </c>
      <c r="B22" s="12"/>
      <c r="C22" s="13" t="s">
        <v>141</v>
      </c>
      <c r="D22" s="13"/>
      <c r="E22" s="185" t="str">
        <f>IF(ISBLANK('Požadavky na výkon nebo fukci '!E19),"",'Požadavky na výkon nebo fukci '!E19)</f>
        <v/>
      </c>
      <c r="F22" s="195">
        <f>SUM(E23)</f>
        <v>0</v>
      </c>
    </row>
    <row r="23" spans="1:6" s="21" customFormat="1" ht="15" x14ac:dyDescent="0.2">
      <c r="A23" s="14" t="s">
        <v>7</v>
      </c>
      <c r="B23" s="15" t="s">
        <v>117</v>
      </c>
      <c r="C23" s="5" t="s">
        <v>116</v>
      </c>
      <c r="D23" s="16"/>
      <c r="E23" s="184" t="str">
        <f>IF(ISBLANK('Požadavky na výkon nebo fukci '!E20),"",'Požadavky na výkon nebo fukci '!E20)</f>
        <v/>
      </c>
      <c r="F23" s="192"/>
    </row>
    <row r="24" spans="1:6" s="21" customFormat="1" ht="18.75" x14ac:dyDescent="0.2">
      <c r="A24" s="169">
        <v>800</v>
      </c>
      <c r="B24" s="12"/>
      <c r="C24" s="13" t="s">
        <v>128</v>
      </c>
      <c r="D24" s="13"/>
      <c r="E24" s="185" t="str">
        <f>IF(ISBLANK('Požadavky na výkon nebo fukci '!E21),"",'Požadavky na výkon nebo fukci '!E21)</f>
        <v/>
      </c>
      <c r="F24" s="195">
        <f>SUM(E25:E27)</f>
        <v>0</v>
      </c>
    </row>
    <row r="25" spans="1:6" s="21" customFormat="1" ht="15" x14ac:dyDescent="0.2">
      <c r="A25" s="14" t="s">
        <v>8</v>
      </c>
      <c r="B25" s="15" t="s">
        <v>129</v>
      </c>
      <c r="C25" s="5" t="s">
        <v>130</v>
      </c>
      <c r="D25" s="16"/>
      <c r="E25" s="184" t="str">
        <f>IF(ISBLANK('Požadavky na výkon nebo fukci '!E22),"",'Požadavky na výkon nebo fukci '!E22)</f>
        <v/>
      </c>
      <c r="F25" s="192"/>
    </row>
    <row r="26" spans="1:6" s="21" customFormat="1" ht="15" x14ac:dyDescent="0.2">
      <c r="A26" s="14" t="s">
        <v>8</v>
      </c>
      <c r="B26" s="15" t="s">
        <v>131</v>
      </c>
      <c r="C26" s="5" t="s">
        <v>132</v>
      </c>
      <c r="D26" s="16"/>
      <c r="E26" s="184" t="str">
        <f>IF(ISBLANK('Požadavky na výkon nebo fukci '!E23),"",'Požadavky na výkon nebo fukci '!E23)</f>
        <v/>
      </c>
      <c r="F26" s="192"/>
    </row>
    <row r="27" spans="1:6" s="21" customFormat="1" ht="15" x14ac:dyDescent="0.2">
      <c r="A27" s="14" t="s">
        <v>8</v>
      </c>
      <c r="B27" s="15" t="s">
        <v>133</v>
      </c>
      <c r="C27" s="5" t="s">
        <v>134</v>
      </c>
      <c r="D27" s="16"/>
      <c r="E27" s="184" t="str">
        <f>IF(ISBLANK('Požadavky na výkon nebo fukci '!E24),"",'Požadavky na výkon nebo fukci '!E24)</f>
        <v/>
      </c>
      <c r="F27" s="192"/>
    </row>
    <row r="28" spans="1:6" s="21" customFormat="1" ht="18.75" x14ac:dyDescent="0.2">
      <c r="A28" s="169">
        <v>900</v>
      </c>
      <c r="B28" s="12"/>
      <c r="C28" s="13" t="s">
        <v>138</v>
      </c>
      <c r="D28" s="13"/>
      <c r="E28" s="185" t="str">
        <f>IF(ISBLANK('Požadavky na výkon nebo fukci '!E25),"",'Požadavky na výkon nebo fukci '!E25)</f>
        <v/>
      </c>
      <c r="F28" s="195">
        <f>SUM(E29:E30)</f>
        <v>0</v>
      </c>
    </row>
    <row r="29" spans="1:6" s="21" customFormat="1" ht="15" x14ac:dyDescent="0.2">
      <c r="A29" s="14" t="s">
        <v>8</v>
      </c>
      <c r="B29" s="15" t="s">
        <v>139</v>
      </c>
      <c r="C29" s="5" t="s">
        <v>148</v>
      </c>
      <c r="D29" s="16"/>
      <c r="E29" s="184" t="str">
        <f>IF(ISBLANK('Požadavky na výkon nebo fukci '!E26),"",'Požadavky na výkon nebo fukci '!E26)</f>
        <v/>
      </c>
      <c r="F29" s="192"/>
    </row>
    <row r="30" spans="1:6" s="21" customFormat="1" ht="15.75" thickBot="1" x14ac:dyDescent="0.25">
      <c r="A30" s="14" t="s">
        <v>8</v>
      </c>
      <c r="B30" s="15" t="s">
        <v>140</v>
      </c>
      <c r="C30" s="5" t="s">
        <v>150</v>
      </c>
      <c r="D30" s="16"/>
      <c r="E30" s="184" t="str">
        <f>IF(ISBLANK('Požadavky na výkon nebo fukci '!E27),"",'Požadavky na výkon nebo fukci '!E27)</f>
        <v/>
      </c>
      <c r="F30" s="192"/>
    </row>
    <row r="31" spans="1:6" s="21" customFormat="1" ht="15.75" x14ac:dyDescent="0.2">
      <c r="A31" s="170"/>
      <c r="B31" s="170"/>
      <c r="C31" s="171"/>
      <c r="D31" s="171"/>
      <c r="E31" s="171"/>
      <c r="F31" s="172"/>
    </row>
    <row r="33" spans="1:6" x14ac:dyDescent="0.2">
      <c r="F33" s="182"/>
    </row>
    <row r="35" spans="1:6" x14ac:dyDescent="0.2">
      <c r="A35" s="17" t="s">
        <v>10</v>
      </c>
    </row>
    <row r="37" spans="1:6" x14ac:dyDescent="0.2">
      <c r="E37" s="19"/>
      <c r="F37" s="20"/>
    </row>
    <row r="39" spans="1:6" ht="15" x14ac:dyDescent="0.2">
      <c r="E39" s="245" t="s">
        <v>11</v>
      </c>
      <c r="F39" s="245"/>
    </row>
    <row r="40" spans="1:6" ht="15" x14ac:dyDescent="0.2">
      <c r="E40" s="242" t="s">
        <v>12</v>
      </c>
      <c r="F40" s="242"/>
    </row>
  </sheetData>
  <protectedRanges>
    <protectedRange sqref="A11:A12 A14:A30" name="Oblast2_4"/>
    <protectedRange sqref="B11:B12 B14:B30" name="Oblast2_4_1"/>
  </protectedRanges>
  <mergeCells count="6">
    <mergeCell ref="A2:D2"/>
    <mergeCell ref="E40:F40"/>
    <mergeCell ref="A6:B6"/>
    <mergeCell ref="E39:F39"/>
    <mergeCell ref="A3:D3"/>
    <mergeCell ref="A4:D4"/>
  </mergeCells>
  <phoneticPr fontId="12" type="noConversion"/>
  <pageMargins left="0.7" right="0.7" top="0.78740157499999996" bottom="0.78740157499999996" header="0.3" footer="0.3"/>
  <pageSetup paperSize="9" orientation="portrait" r:id="rId1"/>
  <headerFooter>
    <oddHeader>&amp;C&amp;"Verdana"&amp;7&amp;K000000 SŽ: Interní&amp;1#_x000D_</oddHeader>
  </headerFooter>
  <ignoredErrors>
    <ignoredError sqref="E20:F30 E5:F16 E17 E18:F18 F17 E19:F19" unlockedFormula="1"/>
    <ignoredError sqref="A7:A13"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00480-F6B2-4A34-B015-53B87E73F8CE}">
  <dimension ref="C6:C8"/>
  <sheetViews>
    <sheetView showGridLines="0" workbookViewId="0">
      <selection activeCell="C6" sqref="C6"/>
    </sheetView>
  </sheetViews>
  <sheetFormatPr defaultRowHeight="12.75" x14ac:dyDescent="0.2"/>
  <sheetData>
    <row r="6" spans="3:3" ht="18" x14ac:dyDescent="0.25">
      <c r="C6" s="238" t="s">
        <v>211</v>
      </c>
    </row>
    <row r="8" spans="3:3" x14ac:dyDescent="0.2">
      <c r="C8" t="s">
        <v>212</v>
      </c>
    </row>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Word.Document.12" dvAspect="DVASPECT_ICON" shapeId="6299" r:id="rId4">
          <objectPr defaultSize="0" r:id="rId5">
            <anchor moveWithCells="1">
              <from>
                <xdr:col>2</xdr:col>
                <xdr:colOff>57150</xdr:colOff>
                <xdr:row>8</xdr:row>
                <xdr:rowOff>114300</xdr:rowOff>
              </from>
              <to>
                <xdr:col>3</xdr:col>
                <xdr:colOff>285750</xdr:colOff>
                <xdr:row>12</xdr:row>
                <xdr:rowOff>152400</xdr:rowOff>
              </to>
            </anchor>
          </objectPr>
        </oleObject>
      </mc:Choice>
      <mc:Fallback>
        <oleObject progId="Word.Document.12" dvAspect="DVASPECT_ICON" shapeId="6299"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3">
    <tabColor rgb="FFFF0000"/>
  </sheetPr>
  <dimension ref="A1:F27"/>
  <sheetViews>
    <sheetView topLeftCell="A8" zoomScaleNormal="100" workbookViewId="0">
      <selection activeCell="E27" sqref="E27"/>
    </sheetView>
  </sheetViews>
  <sheetFormatPr defaultColWidth="9" defaultRowHeight="21" x14ac:dyDescent="0.35"/>
  <cols>
    <col min="1" max="1" width="13.875" style="26" customWidth="1"/>
    <col min="2" max="2" width="30.625" style="37" customWidth="1"/>
    <col min="3" max="3" width="103.5" style="37" customWidth="1"/>
    <col min="4" max="4" width="27.5" style="37" customWidth="1"/>
    <col min="5" max="5" width="26.5" style="26" customWidth="1"/>
    <col min="6" max="6" width="24.375" style="198" bestFit="1" customWidth="1"/>
    <col min="7" max="7" width="5.125" style="26" customWidth="1"/>
    <col min="8" max="18" width="5" style="26" customWidth="1"/>
    <col min="19" max="16384" width="9" style="26"/>
  </cols>
  <sheetData>
    <row r="1" spans="1:6" ht="39" customHeight="1" thickBot="1" x14ac:dyDescent="0.4">
      <c r="A1" s="250" t="s">
        <v>13</v>
      </c>
      <c r="B1" s="251"/>
      <c r="C1" s="251"/>
      <c r="D1" s="24" t="s">
        <v>14</v>
      </c>
      <c r="E1" s="25">
        <f>SUM(E5:E27)</f>
        <v>0</v>
      </c>
    </row>
    <row r="2" spans="1:6" s="30" customFormat="1" ht="21.75" customHeight="1" x14ac:dyDescent="0.2">
      <c r="A2" s="27"/>
      <c r="B2" s="28"/>
      <c r="C2" s="252" t="s">
        <v>15</v>
      </c>
      <c r="D2" s="253"/>
      <c r="E2" s="29"/>
      <c r="F2" s="199"/>
    </row>
    <row r="3" spans="1:6" s="30" customFormat="1" ht="36" customHeight="1" thickBot="1" x14ac:dyDescent="0.25">
      <c r="A3" s="31" t="s">
        <v>16</v>
      </c>
      <c r="B3" s="32" t="s">
        <v>17</v>
      </c>
      <c r="C3" s="33" t="s">
        <v>18</v>
      </c>
      <c r="D3" s="34" t="s">
        <v>20</v>
      </c>
      <c r="E3" s="35" t="s">
        <v>19</v>
      </c>
      <c r="F3" s="199"/>
    </row>
    <row r="4" spans="1:6" s="30" customFormat="1" ht="21" customHeight="1" thickTop="1" thickBot="1" x14ac:dyDescent="0.25">
      <c r="A4" s="180" t="s">
        <v>149</v>
      </c>
      <c r="B4" s="254" t="s">
        <v>166</v>
      </c>
      <c r="C4" s="255"/>
      <c r="D4" s="255"/>
      <c r="E4" s="255"/>
      <c r="F4" s="199"/>
    </row>
    <row r="5" spans="1:6" s="30" customFormat="1" ht="210.75" thickTop="1" x14ac:dyDescent="0.2">
      <c r="A5" s="40" t="s">
        <v>169</v>
      </c>
      <c r="B5" s="40" t="s">
        <v>151</v>
      </c>
      <c r="C5" s="168" t="s">
        <v>198</v>
      </c>
      <c r="D5" s="40"/>
      <c r="E5" s="196"/>
      <c r="F5" s="199"/>
    </row>
    <row r="6" spans="1:6" s="30" customFormat="1" ht="225.75" thickBot="1" x14ac:dyDescent="0.25">
      <c r="A6" s="38" t="s">
        <v>170</v>
      </c>
      <c r="B6" s="38" t="s">
        <v>152</v>
      </c>
      <c r="C6" s="174" t="s">
        <v>199</v>
      </c>
      <c r="D6" s="40"/>
      <c r="E6" s="196"/>
      <c r="F6" s="199"/>
    </row>
    <row r="7" spans="1:6" s="30" customFormat="1" ht="21" customHeight="1" thickTop="1" thickBot="1" x14ac:dyDescent="0.25">
      <c r="A7" s="173">
        <v>110</v>
      </c>
      <c r="B7" s="254" t="s">
        <v>119</v>
      </c>
      <c r="C7" s="255"/>
      <c r="D7" s="255"/>
      <c r="E7" s="255"/>
      <c r="F7" s="199"/>
    </row>
    <row r="8" spans="1:6" s="30" customFormat="1" ht="195.75" thickTop="1" x14ac:dyDescent="0.2">
      <c r="A8" s="40" t="s">
        <v>135</v>
      </c>
      <c r="B8" s="40" t="s">
        <v>145</v>
      </c>
      <c r="C8" s="168" t="s">
        <v>200</v>
      </c>
      <c r="D8" s="40"/>
      <c r="E8" s="196"/>
      <c r="F8" s="199"/>
    </row>
    <row r="9" spans="1:6" s="30" customFormat="1" ht="180.75" thickBot="1" x14ac:dyDescent="0.25">
      <c r="A9" s="38" t="s">
        <v>136</v>
      </c>
      <c r="B9" s="38" t="s">
        <v>146</v>
      </c>
      <c r="C9" s="174" t="s">
        <v>201</v>
      </c>
      <c r="D9" s="40"/>
      <c r="E9" s="196"/>
      <c r="F9" s="199"/>
    </row>
    <row r="10" spans="1:6" s="36" customFormat="1" ht="22.5" thickTop="1" thickBot="1" x14ac:dyDescent="0.25">
      <c r="A10" s="173">
        <v>140</v>
      </c>
      <c r="B10" s="254" t="s">
        <v>121</v>
      </c>
      <c r="C10" s="255"/>
      <c r="D10" s="255"/>
      <c r="E10" s="255"/>
      <c r="F10" s="199"/>
    </row>
    <row r="11" spans="1:6" s="36" customFormat="1" ht="286.5" thickTop="1" thickBot="1" x14ac:dyDescent="0.25">
      <c r="A11" s="38" t="s">
        <v>137</v>
      </c>
      <c r="B11" s="40" t="s">
        <v>147</v>
      </c>
      <c r="C11" s="167" t="s">
        <v>202</v>
      </c>
      <c r="D11" s="40"/>
      <c r="E11" s="197"/>
      <c r="F11" s="199"/>
    </row>
    <row r="12" spans="1:6" s="36" customFormat="1" ht="22.5" thickTop="1" thickBot="1" x14ac:dyDescent="0.25">
      <c r="A12" s="173">
        <v>180</v>
      </c>
      <c r="B12" s="254" t="s">
        <v>125</v>
      </c>
      <c r="C12" s="255"/>
      <c r="D12" s="255"/>
      <c r="E12" s="255"/>
      <c r="F12" s="199"/>
    </row>
    <row r="13" spans="1:6" s="36" customFormat="1" ht="241.5" thickTop="1" thickBot="1" x14ac:dyDescent="0.25">
      <c r="A13" s="40" t="s">
        <v>153</v>
      </c>
      <c r="B13" s="40" t="s">
        <v>127</v>
      </c>
      <c r="C13" s="177" t="s">
        <v>203</v>
      </c>
      <c r="D13" s="38"/>
      <c r="E13" s="197"/>
      <c r="F13" s="199"/>
    </row>
    <row r="14" spans="1:6" s="36" customFormat="1" ht="22.5" thickTop="1" thickBot="1" x14ac:dyDescent="0.25">
      <c r="A14" s="173">
        <v>190</v>
      </c>
      <c r="B14" s="254" t="s">
        <v>122</v>
      </c>
      <c r="C14" s="255"/>
      <c r="D14" s="255"/>
      <c r="E14" s="255"/>
      <c r="F14" s="199"/>
    </row>
    <row r="15" spans="1:6" s="36" customFormat="1" ht="90.75" thickTop="1" x14ac:dyDescent="0.2">
      <c r="A15" s="40" t="s">
        <v>154</v>
      </c>
      <c r="B15" s="40" t="s">
        <v>207</v>
      </c>
      <c r="C15" s="177" t="s">
        <v>208</v>
      </c>
      <c r="D15" s="38"/>
      <c r="E15" s="197"/>
      <c r="F15" s="199"/>
    </row>
    <row r="16" spans="1:6" s="36" customFormat="1" ht="105" x14ac:dyDescent="0.2">
      <c r="A16" s="40" t="s">
        <v>171</v>
      </c>
      <c r="B16" s="40" t="s">
        <v>124</v>
      </c>
      <c r="C16" s="177" t="s">
        <v>209</v>
      </c>
      <c r="D16" s="38"/>
      <c r="E16" s="197"/>
      <c r="F16" s="199"/>
    </row>
    <row r="17" spans="1:6" s="36" customFormat="1" ht="21.75" thickBot="1" x14ac:dyDescent="0.25">
      <c r="A17" s="178">
        <v>400</v>
      </c>
      <c r="B17" s="256" t="s">
        <v>142</v>
      </c>
      <c r="C17" s="257"/>
      <c r="D17" s="257"/>
      <c r="E17" s="257"/>
      <c r="F17" s="199"/>
    </row>
    <row r="18" spans="1:6" s="36" customFormat="1" ht="210.75" thickTop="1" x14ac:dyDescent="0.2">
      <c r="A18" s="40" t="s">
        <v>155</v>
      </c>
      <c r="B18" s="40" t="s">
        <v>144</v>
      </c>
      <c r="C18" s="177" t="s">
        <v>204</v>
      </c>
      <c r="D18" s="38"/>
      <c r="E18" s="197"/>
      <c r="F18" s="199"/>
    </row>
    <row r="19" spans="1:6" s="36" customFormat="1" ht="21.75" thickBot="1" x14ac:dyDescent="0.25">
      <c r="A19" s="178">
        <v>500</v>
      </c>
      <c r="B19" s="256" t="s">
        <v>141</v>
      </c>
      <c r="C19" s="257"/>
      <c r="D19" s="257"/>
      <c r="E19" s="257"/>
      <c r="F19" s="199"/>
    </row>
    <row r="20" spans="1:6" s="36" customFormat="1" ht="255.75" thickTop="1" x14ac:dyDescent="0.2">
      <c r="A20" s="40" t="s">
        <v>156</v>
      </c>
      <c r="B20" s="40" t="s">
        <v>116</v>
      </c>
      <c r="C20" s="177" t="s">
        <v>157</v>
      </c>
      <c r="D20" s="38"/>
      <c r="E20" s="197"/>
      <c r="F20" s="199"/>
    </row>
    <row r="21" spans="1:6" s="36" customFormat="1" ht="21.75" thickBot="1" x14ac:dyDescent="0.25">
      <c r="A21" s="178">
        <v>800</v>
      </c>
      <c r="B21" s="256" t="s">
        <v>128</v>
      </c>
      <c r="C21" s="257"/>
      <c r="D21" s="257"/>
      <c r="E21" s="259"/>
      <c r="F21" s="200"/>
    </row>
    <row r="22" spans="1:6" s="36" customFormat="1" ht="165.75" thickTop="1" x14ac:dyDescent="0.2">
      <c r="A22" s="40" t="s">
        <v>158</v>
      </c>
      <c r="B22" s="40" t="s">
        <v>130</v>
      </c>
      <c r="C22" s="177" t="s">
        <v>205</v>
      </c>
      <c r="D22" s="41"/>
      <c r="E22" s="196"/>
      <c r="F22" s="199"/>
    </row>
    <row r="23" spans="1:6" s="36" customFormat="1" ht="165" x14ac:dyDescent="0.2">
      <c r="A23" s="38" t="s">
        <v>159</v>
      </c>
      <c r="B23" s="38" t="s">
        <v>132</v>
      </c>
      <c r="C23" s="179" t="s">
        <v>206</v>
      </c>
      <c r="D23" s="39"/>
      <c r="E23" s="196"/>
      <c r="F23" s="199"/>
    </row>
    <row r="24" spans="1:6" s="36" customFormat="1" ht="87.75" customHeight="1" x14ac:dyDescent="0.2">
      <c r="A24" s="40" t="s">
        <v>160</v>
      </c>
      <c r="B24" s="40" t="s">
        <v>134</v>
      </c>
      <c r="C24" s="179" t="s">
        <v>161</v>
      </c>
      <c r="D24" s="41"/>
      <c r="E24" s="196"/>
      <c r="F24" s="199"/>
    </row>
    <row r="25" spans="1:6" s="36" customFormat="1" ht="21.75" thickBot="1" x14ac:dyDescent="0.25">
      <c r="A25" s="178">
        <v>900</v>
      </c>
      <c r="B25" s="256" t="s">
        <v>138</v>
      </c>
      <c r="C25" s="257"/>
      <c r="D25" s="257"/>
      <c r="E25" s="258"/>
      <c r="F25" s="199"/>
    </row>
    <row r="26" spans="1:6" s="36" customFormat="1" ht="48" thickTop="1" x14ac:dyDescent="0.2">
      <c r="A26" s="38" t="s">
        <v>162</v>
      </c>
      <c r="B26" s="38" t="s">
        <v>148</v>
      </c>
      <c r="C26" s="179" t="s">
        <v>164</v>
      </c>
      <c r="D26" s="41"/>
      <c r="E26" s="196"/>
      <c r="F26" s="199"/>
    </row>
    <row r="27" spans="1:6" s="36" customFormat="1" ht="117" customHeight="1" x14ac:dyDescent="0.2">
      <c r="A27" s="38" t="s">
        <v>163</v>
      </c>
      <c r="B27" s="38" t="s">
        <v>150</v>
      </c>
      <c r="C27" s="179" t="s">
        <v>165</v>
      </c>
      <c r="D27" s="41"/>
      <c r="E27" s="196"/>
      <c r="F27" s="199"/>
    </row>
  </sheetData>
  <mergeCells count="11">
    <mergeCell ref="A1:C1"/>
    <mergeCell ref="C2:D2"/>
    <mergeCell ref="B7:E7"/>
    <mergeCell ref="B10:E10"/>
    <mergeCell ref="B25:E25"/>
    <mergeCell ref="B4:E4"/>
    <mergeCell ref="B12:E12"/>
    <mergeCell ref="B14:E14"/>
    <mergeCell ref="B17:E17"/>
    <mergeCell ref="B19:E19"/>
    <mergeCell ref="B21:E21"/>
  </mergeCells>
  <pageMargins left="0.51041666666666663" right="0.25" top="0.75" bottom="0.75" header="0.3" footer="0.3"/>
  <pageSetup paperSize="8" scale="70" orientation="landscape" r:id="rId1"/>
  <headerFooter>
    <oddHeader>&amp;C&amp;"Verdana"&amp;7&amp;K000000 SŽ: Interní&amp;1#_x000D_</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1">
    <pageSetUpPr fitToPage="1"/>
  </sheetPr>
  <dimension ref="A1:O48"/>
  <sheetViews>
    <sheetView topLeftCell="B1" zoomScale="130" zoomScaleNormal="130" workbookViewId="0">
      <pane ySplit="12" topLeftCell="A13" activePane="bottomLeft" state="frozen"/>
      <selection activeCell="B1" sqref="B1"/>
      <selection pane="bottomLeft" activeCell="L5" sqref="L5"/>
    </sheetView>
  </sheetViews>
  <sheetFormatPr defaultColWidth="7.5" defaultRowHeight="11.25" x14ac:dyDescent="0.2"/>
  <cols>
    <col min="1" max="1" width="2.5" style="98" hidden="1" customWidth="1"/>
    <col min="2" max="2" width="7" style="98" customWidth="1"/>
    <col min="3" max="3" width="8.625" style="98" customWidth="1"/>
    <col min="4" max="4" width="8.125" style="98" customWidth="1"/>
    <col min="5" max="5" width="9.375" style="98" customWidth="1"/>
    <col min="6" max="6" width="60.625" style="98" customWidth="1"/>
    <col min="7" max="7" width="7.375" style="125" customWidth="1"/>
    <col min="8" max="8" width="10.625" style="125" customWidth="1"/>
    <col min="9" max="9" width="8.875" style="125" customWidth="1"/>
    <col min="10" max="10" width="8.25" style="125" customWidth="1"/>
    <col min="11" max="11" width="10.5" style="125" customWidth="1"/>
    <col min="12" max="12" width="15.5" style="125" customWidth="1"/>
    <col min="13" max="14" width="23.125" style="98" customWidth="1"/>
    <col min="15" max="15" width="7.5" style="98" customWidth="1"/>
    <col min="16" max="16384" width="7.5" style="98"/>
  </cols>
  <sheetData>
    <row r="1" spans="1:15" s="42" customFormat="1" ht="21.75" thickTop="1" thickBot="1" x14ac:dyDescent="0.25">
      <c r="B1" s="260" t="s">
        <v>21</v>
      </c>
      <c r="C1" s="261"/>
      <c r="D1" s="261"/>
      <c r="E1" s="43"/>
      <c r="F1" s="43" t="s">
        <v>22</v>
      </c>
      <c r="G1" s="43"/>
      <c r="H1" s="44"/>
      <c r="I1" s="45"/>
      <c r="J1" s="46"/>
      <c r="K1" s="46"/>
      <c r="L1" s="47" t="str">
        <f>D3</f>
        <v>SO 999.98.98</v>
      </c>
      <c r="M1" s="48"/>
    </row>
    <row r="2" spans="1:15" s="42" customFormat="1" ht="37.5" thickTop="1" thickBot="1" x14ac:dyDescent="0.25">
      <c r="B2" s="262" t="s">
        <v>23</v>
      </c>
      <c r="C2" s="263"/>
      <c r="D2" s="49"/>
      <c r="E2" s="50"/>
      <c r="F2" s="51" t="str">
        <f>'Rekapitulace ceny Díla'!C1</f>
        <v>Rekonstrukce úseku tratě Opava východ - Kravaře ve Slezsku</v>
      </c>
      <c r="G2" s="52"/>
      <c r="H2" s="53"/>
      <c r="I2" s="264" t="s">
        <v>24</v>
      </c>
      <c r="J2" s="265"/>
      <c r="K2" s="266">
        <f>SUMIFS(L:L,B:B,"SOUČET")</f>
        <v>0</v>
      </c>
      <c r="L2" s="267"/>
    </row>
    <row r="3" spans="1:15" s="42" customFormat="1" ht="41.45" customHeight="1" thickTop="1" thickBot="1" x14ac:dyDescent="0.25">
      <c r="B3" s="54" t="s">
        <v>25</v>
      </c>
      <c r="C3" s="55"/>
      <c r="D3" s="268" t="s">
        <v>183</v>
      </c>
      <c r="E3" s="268"/>
      <c r="F3" s="56" t="s">
        <v>9</v>
      </c>
      <c r="G3" s="57"/>
      <c r="H3" s="58"/>
      <c r="I3" s="59"/>
      <c r="J3" s="60"/>
      <c r="K3" s="269"/>
      <c r="L3" s="270"/>
    </row>
    <row r="4" spans="1:15" s="42" customFormat="1" ht="13.5" thickTop="1" x14ac:dyDescent="0.2">
      <c r="B4" s="271" t="s">
        <v>26</v>
      </c>
      <c r="C4" s="272"/>
      <c r="D4" s="273"/>
      <c r="E4" s="61" t="s">
        <v>27</v>
      </c>
      <c r="F4" s="62" t="s">
        <v>210</v>
      </c>
      <c r="G4" s="63"/>
      <c r="H4" s="64"/>
      <c r="I4" s="274" t="s">
        <v>28</v>
      </c>
      <c r="J4" s="275"/>
      <c r="K4" s="65"/>
      <c r="L4" s="66"/>
    </row>
    <row r="5" spans="1:15" s="42" customFormat="1" ht="12.75" x14ac:dyDescent="0.2">
      <c r="B5" s="67" t="s">
        <v>29</v>
      </c>
      <c r="C5" s="68"/>
      <c r="D5" s="68"/>
      <c r="E5" s="61" t="s">
        <v>30</v>
      </c>
      <c r="F5" s="276" t="str">
        <f>IF((E5="Stádium 2"),"  Dokumentace pro územní řízení - DUR",(IF((E5="Stádium 3"),"  Projektová dokumentace (DOS/DSP)","")))</f>
        <v xml:space="preserve">  Projektová dokumentace (DOS/DSP)</v>
      </c>
      <c r="G5" s="276"/>
      <c r="H5" s="277"/>
      <c r="I5" s="278" t="s">
        <v>31</v>
      </c>
      <c r="J5" s="273"/>
      <c r="K5" s="69" t="s">
        <v>214</v>
      </c>
      <c r="L5" s="70"/>
    </row>
    <row r="6" spans="1:15" s="42" customFormat="1" ht="12.75" x14ac:dyDescent="0.2">
      <c r="B6" s="67" t="s">
        <v>32</v>
      </c>
      <c r="C6" s="68"/>
      <c r="D6" s="68"/>
      <c r="E6" s="71" t="s">
        <v>33</v>
      </c>
      <c r="F6" s="279"/>
      <c r="G6" s="279"/>
      <c r="H6" s="280"/>
      <c r="I6" s="278" t="s">
        <v>34</v>
      </c>
      <c r="J6" s="273"/>
      <c r="K6" s="69"/>
      <c r="L6" s="70"/>
      <c r="O6" s="72"/>
    </row>
    <row r="7" spans="1:15" s="42" customFormat="1" ht="12.75" x14ac:dyDescent="0.2">
      <c r="B7" s="281" t="s">
        <v>35</v>
      </c>
      <c r="C7" s="282"/>
      <c r="D7" s="282"/>
      <c r="E7" s="73"/>
      <c r="F7" s="283" t="s">
        <v>36</v>
      </c>
      <c r="G7" s="284"/>
      <c r="H7" s="285"/>
      <c r="I7" s="286" t="s">
        <v>37</v>
      </c>
      <c r="J7" s="272"/>
      <c r="K7" s="74">
        <v>2025</v>
      </c>
      <c r="L7" s="70"/>
      <c r="O7" s="75"/>
    </row>
    <row r="8" spans="1:15" s="42" customFormat="1" ht="13.5" thickBot="1" x14ac:dyDescent="0.25">
      <c r="B8" s="287" t="s">
        <v>38</v>
      </c>
      <c r="C8" s="288"/>
      <c r="D8" s="288"/>
      <c r="E8" s="76"/>
      <c r="F8" s="77" t="s">
        <v>39</v>
      </c>
      <c r="G8" s="289" t="s">
        <v>40</v>
      </c>
      <c r="H8" s="290"/>
      <c r="I8" s="291" t="s">
        <v>41</v>
      </c>
      <c r="J8" s="282"/>
      <c r="K8" s="78"/>
      <c r="L8" s="79"/>
    </row>
    <row r="9" spans="1:15" s="42" customFormat="1" ht="12.75" x14ac:dyDescent="0.2">
      <c r="B9" s="294" t="str">
        <f>F2</f>
        <v>Rekonstrukce úseku tratě Opava východ - Kravaře ve Slezsku</v>
      </c>
      <c r="C9" s="295"/>
      <c r="D9" s="295"/>
      <c r="E9" s="295"/>
      <c r="F9" s="295"/>
      <c r="G9" s="295"/>
      <c r="H9" s="295"/>
      <c r="I9" s="295"/>
      <c r="J9" s="295"/>
      <c r="K9" s="80" t="str">
        <f>$I$5</f>
        <v>ISPROFIN:</v>
      </c>
      <c r="L9" s="81" t="str">
        <f>K5</f>
        <v>5813520103</v>
      </c>
    </row>
    <row r="10" spans="1:15" s="42" customFormat="1" x14ac:dyDescent="0.2">
      <c r="B10" s="296" t="s">
        <v>42</v>
      </c>
      <c r="C10" s="298" t="s">
        <v>43</v>
      </c>
      <c r="D10" s="298" t="s">
        <v>44</v>
      </c>
      <c r="E10" s="298" t="s">
        <v>45</v>
      </c>
      <c r="F10" s="300" t="s">
        <v>46</v>
      </c>
      <c r="G10" s="300" t="s">
        <v>47</v>
      </c>
      <c r="H10" s="300" t="s">
        <v>48</v>
      </c>
      <c r="I10" s="298" t="s">
        <v>49</v>
      </c>
      <c r="J10" s="298" t="s">
        <v>50</v>
      </c>
      <c r="K10" s="292" t="s">
        <v>51</v>
      </c>
      <c r="L10" s="293"/>
    </row>
    <row r="11" spans="1:15" s="42" customFormat="1" x14ac:dyDescent="0.2">
      <c r="B11" s="296"/>
      <c r="C11" s="298"/>
      <c r="D11" s="298"/>
      <c r="E11" s="298"/>
      <c r="F11" s="300"/>
      <c r="G11" s="300"/>
      <c r="H11" s="300"/>
      <c r="I11" s="298"/>
      <c r="J11" s="298"/>
      <c r="K11" s="292"/>
      <c r="L11" s="293"/>
    </row>
    <row r="12" spans="1:15" s="42" customFormat="1" ht="12.75" thickBot="1" x14ac:dyDescent="0.25">
      <c r="B12" s="297"/>
      <c r="C12" s="299"/>
      <c r="D12" s="299"/>
      <c r="E12" s="299"/>
      <c r="F12" s="301"/>
      <c r="G12" s="301"/>
      <c r="H12" s="301"/>
      <c r="I12" s="299"/>
      <c r="J12" s="299"/>
      <c r="K12" s="82" t="s">
        <v>52</v>
      </c>
      <c r="L12" s="83" t="s">
        <v>53</v>
      </c>
    </row>
    <row r="13" spans="1:15" s="90" customFormat="1" ht="13.5" thickBot="1" x14ac:dyDescent="0.25">
      <c r="A13" s="84" t="s">
        <v>54</v>
      </c>
      <c r="B13" s="85" t="s">
        <v>55</v>
      </c>
      <c r="C13" s="86">
        <v>1</v>
      </c>
      <c r="D13" s="87"/>
      <c r="E13" s="87"/>
      <c r="F13" s="88" t="s">
        <v>56</v>
      </c>
      <c r="G13" s="86"/>
      <c r="H13" s="86"/>
      <c r="I13" s="86"/>
      <c r="J13" s="86"/>
      <c r="K13" s="86"/>
      <c r="L13" s="89"/>
    </row>
    <row r="14" spans="1:15" s="90" customFormat="1" ht="12" thickBot="1" x14ac:dyDescent="0.25">
      <c r="A14" s="203" t="s">
        <v>57</v>
      </c>
      <c r="B14" s="219">
        <v>1</v>
      </c>
      <c r="C14" s="211" t="s">
        <v>173</v>
      </c>
      <c r="D14" s="214"/>
      <c r="E14" s="211" t="s">
        <v>58</v>
      </c>
      <c r="F14" s="105" t="s">
        <v>174</v>
      </c>
      <c r="G14" s="211" t="s">
        <v>59</v>
      </c>
      <c r="H14" s="212">
        <v>1</v>
      </c>
      <c r="I14" s="211"/>
      <c r="J14" s="202" t="str">
        <f>IF(I14=0,"",I14*H14)</f>
        <v/>
      </c>
      <c r="K14" s="213"/>
      <c r="L14" s="91">
        <f>ROUND((ROUND(H14,3))*(ROUND(K14,2)),2)</f>
        <v>0</v>
      </c>
    </row>
    <row r="15" spans="1:15" s="90" customFormat="1" x14ac:dyDescent="0.2">
      <c r="A15" s="203" t="s">
        <v>60</v>
      </c>
      <c r="B15" s="207"/>
      <c r="C15" s="203"/>
      <c r="D15" s="203"/>
      <c r="E15" s="203"/>
      <c r="F15" s="110" t="s">
        <v>175</v>
      </c>
      <c r="G15" s="204"/>
      <c r="H15" s="204"/>
      <c r="I15" s="204"/>
      <c r="J15" s="204"/>
      <c r="K15" s="204"/>
      <c r="L15" s="208"/>
    </row>
    <row r="16" spans="1:15" s="90" customFormat="1" x14ac:dyDescent="0.2">
      <c r="A16" s="203" t="s">
        <v>61</v>
      </c>
      <c r="B16" s="207"/>
      <c r="C16" s="203"/>
      <c r="D16" s="203"/>
      <c r="E16" s="203"/>
      <c r="F16" s="113" t="s">
        <v>62</v>
      </c>
      <c r="G16" s="204"/>
      <c r="H16" s="204"/>
      <c r="I16" s="204"/>
      <c r="J16" s="204"/>
      <c r="K16" s="204"/>
      <c r="L16" s="208"/>
    </row>
    <row r="17" spans="1:12" s="90" customFormat="1" ht="113.25" thickBot="1" x14ac:dyDescent="0.25">
      <c r="A17" s="203" t="s">
        <v>63</v>
      </c>
      <c r="B17" s="215"/>
      <c r="C17" s="216"/>
      <c r="D17" s="216"/>
      <c r="E17" s="216"/>
      <c r="F17" s="156" t="s">
        <v>176</v>
      </c>
      <c r="G17" s="217"/>
      <c r="H17" s="217"/>
      <c r="I17" s="217"/>
      <c r="J17" s="217"/>
      <c r="K17" s="217"/>
      <c r="L17" s="218"/>
    </row>
    <row r="18" spans="1:12" s="90" customFormat="1" ht="12" thickBot="1" x14ac:dyDescent="0.25">
      <c r="A18" s="203" t="s">
        <v>57</v>
      </c>
      <c r="B18" s="219">
        <v>2</v>
      </c>
      <c r="C18" s="211" t="s">
        <v>177</v>
      </c>
      <c r="D18" s="214"/>
      <c r="E18" s="211" t="s">
        <v>58</v>
      </c>
      <c r="F18" s="105" t="s">
        <v>178</v>
      </c>
      <c r="G18" s="211" t="s">
        <v>59</v>
      </c>
      <c r="H18" s="212">
        <v>1</v>
      </c>
      <c r="I18" s="211"/>
      <c r="J18" s="202" t="str">
        <f>IF(I18=0,"",I18*H18)</f>
        <v/>
      </c>
      <c r="K18" s="213"/>
      <c r="L18" s="91">
        <f>ROUND((ROUND(H18,3))*(ROUND(K18,2)),2)</f>
        <v>0</v>
      </c>
    </row>
    <row r="19" spans="1:12" s="90" customFormat="1" x14ac:dyDescent="0.2">
      <c r="A19" s="203" t="s">
        <v>60</v>
      </c>
      <c r="B19" s="207"/>
      <c r="C19" s="203"/>
      <c r="D19" s="203"/>
      <c r="E19" s="203"/>
      <c r="F19" s="110" t="s">
        <v>175</v>
      </c>
      <c r="G19" s="204"/>
      <c r="H19" s="204"/>
      <c r="I19" s="204"/>
      <c r="J19" s="204"/>
      <c r="K19" s="204"/>
      <c r="L19" s="208"/>
    </row>
    <row r="20" spans="1:12" s="90" customFormat="1" x14ac:dyDescent="0.2">
      <c r="A20" s="203" t="s">
        <v>61</v>
      </c>
      <c r="B20" s="207"/>
      <c r="C20" s="203"/>
      <c r="D20" s="203"/>
      <c r="E20" s="203"/>
      <c r="F20" s="113" t="s">
        <v>62</v>
      </c>
      <c r="G20" s="204"/>
      <c r="H20" s="204"/>
      <c r="I20" s="204"/>
      <c r="J20" s="204"/>
      <c r="K20" s="204"/>
      <c r="L20" s="208"/>
    </row>
    <row r="21" spans="1:12" s="90" customFormat="1" ht="79.5" thickBot="1" x14ac:dyDescent="0.25">
      <c r="A21" s="203" t="s">
        <v>63</v>
      </c>
      <c r="B21" s="209"/>
      <c r="C21" s="206"/>
      <c r="D21" s="206"/>
      <c r="E21" s="206"/>
      <c r="F21" s="116" t="s">
        <v>179</v>
      </c>
      <c r="G21" s="205"/>
      <c r="H21" s="205"/>
      <c r="I21" s="205"/>
      <c r="J21" s="205"/>
      <c r="K21" s="205"/>
      <c r="L21" s="210"/>
    </row>
    <row r="22" spans="1:12" s="90" customFormat="1" ht="12" thickBot="1" x14ac:dyDescent="0.25">
      <c r="A22" s="203" t="s">
        <v>57</v>
      </c>
      <c r="B22" s="219">
        <v>3</v>
      </c>
      <c r="C22" s="211" t="s">
        <v>180</v>
      </c>
      <c r="D22" s="214"/>
      <c r="E22" s="211" t="s">
        <v>58</v>
      </c>
      <c r="F22" s="105" t="s">
        <v>181</v>
      </c>
      <c r="G22" s="211" t="s">
        <v>59</v>
      </c>
      <c r="H22" s="212">
        <v>1</v>
      </c>
      <c r="I22" s="211"/>
      <c r="J22" s="202" t="str">
        <f>IF(I22=0,"",I22*H22)</f>
        <v/>
      </c>
      <c r="K22" s="213"/>
      <c r="L22" s="91">
        <f>ROUND((ROUND(H22,3))*(ROUND(K22,2)),2)</f>
        <v>0</v>
      </c>
    </row>
    <row r="23" spans="1:12" s="90" customFormat="1" x14ac:dyDescent="0.2">
      <c r="A23" s="203" t="s">
        <v>60</v>
      </c>
      <c r="B23" s="207"/>
      <c r="C23" s="203"/>
      <c r="D23" s="203"/>
      <c r="E23" s="203"/>
      <c r="F23" s="110" t="s">
        <v>175</v>
      </c>
      <c r="G23" s="204"/>
      <c r="H23" s="204"/>
      <c r="I23" s="204"/>
      <c r="J23" s="204"/>
      <c r="K23" s="204"/>
      <c r="L23" s="208"/>
    </row>
    <row r="24" spans="1:12" s="90" customFormat="1" x14ac:dyDescent="0.2">
      <c r="A24" s="203" t="s">
        <v>61</v>
      </c>
      <c r="B24" s="207"/>
      <c r="C24" s="203"/>
      <c r="D24" s="203"/>
      <c r="E24" s="203"/>
      <c r="F24" s="113" t="s">
        <v>62</v>
      </c>
      <c r="G24" s="204"/>
      <c r="H24" s="204"/>
      <c r="I24" s="204"/>
      <c r="J24" s="204"/>
      <c r="K24" s="204"/>
      <c r="L24" s="208"/>
    </row>
    <row r="25" spans="1:12" s="90" customFormat="1" ht="79.5" thickBot="1" x14ac:dyDescent="0.25">
      <c r="A25" s="203" t="s">
        <v>63</v>
      </c>
      <c r="B25" s="209"/>
      <c r="C25" s="206"/>
      <c r="D25" s="206"/>
      <c r="E25" s="206"/>
      <c r="F25" s="116" t="s">
        <v>182</v>
      </c>
      <c r="G25" s="205"/>
      <c r="H25" s="205"/>
      <c r="I25" s="205"/>
      <c r="J25" s="205"/>
      <c r="K25" s="205"/>
      <c r="L25" s="210"/>
    </row>
    <row r="26" spans="1:12" ht="13.5" thickBot="1" x14ac:dyDescent="0.25">
      <c r="A26" s="92" t="s">
        <v>64</v>
      </c>
      <c r="B26" s="93" t="s">
        <v>65</v>
      </c>
      <c r="C26" s="94" t="s">
        <v>66</v>
      </c>
      <c r="D26" s="95"/>
      <c r="E26" s="95"/>
      <c r="F26" s="96" t="s">
        <v>56</v>
      </c>
      <c r="G26" s="94"/>
      <c r="H26" s="94"/>
      <c r="I26" s="94"/>
      <c r="J26" s="94"/>
      <c r="K26" s="94"/>
      <c r="L26" s="97">
        <f>SUM(L14:L25)</f>
        <v>0</v>
      </c>
    </row>
    <row r="27" spans="1:12" s="100" customFormat="1" ht="13.5" thickBot="1" x14ac:dyDescent="0.25">
      <c r="A27" s="201" t="s">
        <v>54</v>
      </c>
      <c r="B27" s="220" t="s">
        <v>55</v>
      </c>
      <c r="C27" s="221">
        <v>2</v>
      </c>
      <c r="D27" s="222"/>
      <c r="E27" s="222"/>
      <c r="F27" s="223" t="s">
        <v>67</v>
      </c>
      <c r="G27" s="221"/>
      <c r="H27" s="221"/>
      <c r="I27" s="221"/>
      <c r="J27" s="221"/>
      <c r="K27" s="221"/>
      <c r="L27" s="224"/>
    </row>
    <row r="28" spans="1:12" s="100" customFormat="1" ht="12" thickBot="1" x14ac:dyDescent="0.25">
      <c r="A28" s="225" t="s">
        <v>57</v>
      </c>
      <c r="B28" s="226">
        <f>1+MAX($B$13:B27)</f>
        <v>4</v>
      </c>
      <c r="C28" s="227" t="str">
        <f>IF(B28&lt;10,CONCATENATE("VSEOB00",B28),CONCATENATE("VSEOB0",B28))</f>
        <v>VSEOB004</v>
      </c>
      <c r="D28" s="228"/>
      <c r="E28" s="227" t="s">
        <v>58</v>
      </c>
      <c r="F28" s="105" t="s">
        <v>184</v>
      </c>
      <c r="G28" s="227" t="s">
        <v>59</v>
      </c>
      <c r="H28" s="229">
        <v>1</v>
      </c>
      <c r="I28" s="227"/>
      <c r="J28" s="230" t="str">
        <f>IF(I28=0,"",I28*H28)</f>
        <v/>
      </c>
      <c r="K28" s="213"/>
      <c r="L28" s="108">
        <f>ROUND((ROUND(H28,3))*(ROUND(K28,2)),2)</f>
        <v>0</v>
      </c>
    </row>
    <row r="29" spans="1:12" s="100" customFormat="1" x14ac:dyDescent="0.2">
      <c r="A29" s="225" t="s">
        <v>60</v>
      </c>
      <c r="B29" s="231"/>
      <c r="C29" s="225"/>
      <c r="D29" s="225"/>
      <c r="E29" s="225"/>
      <c r="F29" s="110" t="s">
        <v>185</v>
      </c>
      <c r="G29" s="232"/>
      <c r="H29" s="232"/>
      <c r="I29" s="232"/>
      <c r="J29" s="232"/>
      <c r="K29" s="232"/>
      <c r="L29" s="233"/>
    </row>
    <row r="30" spans="1:12" s="100" customFormat="1" x14ac:dyDescent="0.2">
      <c r="A30" s="225" t="s">
        <v>61</v>
      </c>
      <c r="B30" s="231"/>
      <c r="C30" s="225"/>
      <c r="D30" s="225"/>
      <c r="E30" s="225"/>
      <c r="F30" s="113" t="s">
        <v>62</v>
      </c>
      <c r="G30" s="232"/>
      <c r="H30" s="232"/>
      <c r="I30" s="232"/>
      <c r="J30" s="232"/>
      <c r="K30" s="232"/>
      <c r="L30" s="233"/>
    </row>
    <row r="31" spans="1:12" s="100" customFormat="1" ht="57" thickBot="1" x14ac:dyDescent="0.25">
      <c r="A31" s="225" t="s">
        <v>63</v>
      </c>
      <c r="B31" s="234"/>
      <c r="C31" s="235"/>
      <c r="D31" s="235"/>
      <c r="E31" s="235"/>
      <c r="F31" s="116" t="s">
        <v>186</v>
      </c>
      <c r="G31" s="236"/>
      <c r="H31" s="236"/>
      <c r="I31" s="236"/>
      <c r="J31" s="236"/>
      <c r="K31" s="236"/>
      <c r="L31" s="237"/>
    </row>
    <row r="32" spans="1:12" s="100" customFormat="1" ht="12" thickBot="1" x14ac:dyDescent="0.25">
      <c r="A32" s="225" t="s">
        <v>57</v>
      </c>
      <c r="B32" s="226">
        <f>1+MAX($B$13:B31)</f>
        <v>5</v>
      </c>
      <c r="C32" s="227" t="str">
        <f>IF(B32&lt;10,CONCATENATE("VSEOB00",B32),CONCATENATE("VSEOB0",B32))</f>
        <v>VSEOB005</v>
      </c>
      <c r="D32" s="228"/>
      <c r="E32" s="227" t="s">
        <v>58</v>
      </c>
      <c r="F32" s="105" t="s">
        <v>68</v>
      </c>
      <c r="G32" s="227" t="s">
        <v>59</v>
      </c>
      <c r="H32" s="229">
        <v>1</v>
      </c>
      <c r="I32" s="227"/>
      <c r="J32" s="230" t="str">
        <f>IF(I32=0,"",I32*H32)</f>
        <v/>
      </c>
      <c r="K32" s="213"/>
      <c r="L32" s="108">
        <f>ROUND((ROUND(H32,3))*(ROUND(K32,2)),2)</f>
        <v>0</v>
      </c>
    </row>
    <row r="33" spans="1:12" s="100" customFormat="1" x14ac:dyDescent="0.2">
      <c r="A33" s="225" t="s">
        <v>60</v>
      </c>
      <c r="B33" s="231"/>
      <c r="C33" s="225"/>
      <c r="D33" s="225"/>
      <c r="E33" s="225"/>
      <c r="F33" s="110" t="s">
        <v>69</v>
      </c>
      <c r="G33" s="232"/>
      <c r="H33" s="232"/>
      <c r="I33" s="232"/>
      <c r="J33" s="232"/>
      <c r="K33" s="232"/>
      <c r="L33" s="233"/>
    </row>
    <row r="34" spans="1:12" s="100" customFormat="1" x14ac:dyDescent="0.2">
      <c r="A34" s="225" t="s">
        <v>61</v>
      </c>
      <c r="B34" s="231"/>
      <c r="C34" s="225"/>
      <c r="D34" s="225"/>
      <c r="E34" s="225"/>
      <c r="F34" s="113" t="s">
        <v>62</v>
      </c>
      <c r="G34" s="232"/>
      <c r="H34" s="232"/>
      <c r="I34" s="232"/>
      <c r="J34" s="232"/>
      <c r="K34" s="232"/>
      <c r="L34" s="233"/>
    </row>
    <row r="35" spans="1:12" s="100" customFormat="1" ht="60.6" customHeight="1" thickBot="1" x14ac:dyDescent="0.25">
      <c r="A35" s="225" t="s">
        <v>63</v>
      </c>
      <c r="B35" s="234"/>
      <c r="C35" s="235"/>
      <c r="D35" s="235"/>
      <c r="E35" s="235"/>
      <c r="F35" s="116" t="s">
        <v>70</v>
      </c>
      <c r="G35" s="236"/>
      <c r="H35" s="236"/>
      <c r="I35" s="236"/>
      <c r="J35" s="236"/>
      <c r="K35" s="236"/>
      <c r="L35" s="237"/>
    </row>
    <row r="36" spans="1:12" s="100" customFormat="1" ht="12" thickBot="1" x14ac:dyDescent="0.25">
      <c r="A36" s="225" t="s">
        <v>57</v>
      </c>
      <c r="B36" s="226">
        <f>1+MAX($B$13:B35)</f>
        <v>6</v>
      </c>
      <c r="C36" s="227" t="str">
        <f>IF(B36&lt;10,CONCATENATE("VSEOB00",B36),CONCATENATE("VSEOB0",B36))</f>
        <v>VSEOB006</v>
      </c>
      <c r="D36" s="228"/>
      <c r="E36" s="227" t="s">
        <v>58</v>
      </c>
      <c r="F36" s="105" t="s">
        <v>187</v>
      </c>
      <c r="G36" s="227" t="s">
        <v>59</v>
      </c>
      <c r="H36" s="229">
        <v>1</v>
      </c>
      <c r="I36" s="227"/>
      <c r="J36" s="230" t="str">
        <f>IF(I36=0,"",I36*H36)</f>
        <v/>
      </c>
      <c r="K36" s="213"/>
      <c r="L36" s="108">
        <f>ROUND((ROUND(H36,3))*(ROUND(K36,2)),2)</f>
        <v>0</v>
      </c>
    </row>
    <row r="37" spans="1:12" s="100" customFormat="1" x14ac:dyDescent="0.2">
      <c r="A37" s="225" t="s">
        <v>60</v>
      </c>
      <c r="B37" s="231"/>
      <c r="C37" s="225"/>
      <c r="D37" s="225"/>
      <c r="E37" s="225"/>
      <c r="F37" s="110" t="s">
        <v>188</v>
      </c>
      <c r="G37" s="232"/>
      <c r="H37" s="232"/>
      <c r="I37" s="232"/>
      <c r="J37" s="232"/>
      <c r="K37" s="232"/>
      <c r="L37" s="233"/>
    </row>
    <row r="38" spans="1:12" s="100" customFormat="1" x14ac:dyDescent="0.2">
      <c r="A38" s="225" t="s">
        <v>61</v>
      </c>
      <c r="B38" s="231"/>
      <c r="C38" s="225"/>
      <c r="D38" s="225"/>
      <c r="E38" s="225"/>
      <c r="F38" s="113" t="s">
        <v>62</v>
      </c>
      <c r="G38" s="232"/>
      <c r="H38" s="232"/>
      <c r="I38" s="232"/>
      <c r="J38" s="232"/>
      <c r="K38" s="232"/>
      <c r="L38" s="233"/>
    </row>
    <row r="39" spans="1:12" s="100" customFormat="1" ht="68.25" thickBot="1" x14ac:dyDescent="0.25">
      <c r="A39" s="225" t="s">
        <v>63</v>
      </c>
      <c r="B39" s="234"/>
      <c r="C39" s="235"/>
      <c r="D39" s="235"/>
      <c r="E39" s="235"/>
      <c r="F39" s="116" t="s">
        <v>189</v>
      </c>
      <c r="G39" s="236"/>
      <c r="H39" s="236"/>
      <c r="I39" s="236"/>
      <c r="J39" s="236"/>
      <c r="K39" s="236"/>
      <c r="L39" s="237"/>
    </row>
    <row r="40" spans="1:12" ht="12" thickBot="1" x14ac:dyDescent="0.25">
      <c r="A40" s="225" t="s">
        <v>57</v>
      </c>
      <c r="B40" s="226">
        <f>1+MAX($B$13:B39)</f>
        <v>7</v>
      </c>
      <c r="C40" s="227" t="str">
        <f t="shared" ref="C40" si="0">IF(B40&lt;10,CONCATENATE("VSEOB00",B40),CONCATENATE("VSEOB0",B40))</f>
        <v>VSEOB007</v>
      </c>
      <c r="D40" s="228"/>
      <c r="E40" s="227" t="s">
        <v>58</v>
      </c>
      <c r="F40" s="105" t="s">
        <v>191</v>
      </c>
      <c r="G40" s="227" t="s">
        <v>59</v>
      </c>
      <c r="H40" s="229">
        <v>1</v>
      </c>
      <c r="I40" s="227"/>
      <c r="J40" s="230" t="str">
        <f t="shared" ref="J40" si="1">IF(I40=0,"",I40*H40)</f>
        <v/>
      </c>
      <c r="K40" s="213"/>
      <c r="L40" s="108">
        <f t="shared" ref="L40" si="2">ROUND((ROUND(H40,3))*(ROUND(K40,2)),2)</f>
        <v>0</v>
      </c>
    </row>
    <row r="41" spans="1:12" x14ac:dyDescent="0.2">
      <c r="A41" s="225" t="s">
        <v>60</v>
      </c>
      <c r="B41" s="231"/>
      <c r="C41" s="225"/>
      <c r="D41" s="225"/>
      <c r="E41" s="225"/>
      <c r="F41" s="110" t="s">
        <v>192</v>
      </c>
      <c r="G41" s="232"/>
      <c r="H41" s="232"/>
      <c r="I41" s="232"/>
      <c r="J41" s="232"/>
      <c r="K41" s="232"/>
      <c r="L41" s="233"/>
    </row>
    <row r="42" spans="1:12" ht="22.5" x14ac:dyDescent="0.2">
      <c r="A42" s="225" t="s">
        <v>61</v>
      </c>
      <c r="B42" s="231"/>
      <c r="C42" s="225"/>
      <c r="D42" s="225"/>
      <c r="E42" s="225"/>
      <c r="F42" s="113" t="s">
        <v>190</v>
      </c>
      <c r="G42" s="232"/>
      <c r="H42" s="232"/>
      <c r="I42" s="232"/>
      <c r="J42" s="232"/>
      <c r="K42" s="232"/>
      <c r="L42" s="233"/>
    </row>
    <row r="43" spans="1:12" ht="23.25" thickBot="1" x14ac:dyDescent="0.25">
      <c r="A43" s="225" t="s">
        <v>63</v>
      </c>
      <c r="B43" s="234"/>
      <c r="C43" s="235"/>
      <c r="D43" s="235"/>
      <c r="E43" s="235"/>
      <c r="F43" s="116" t="s">
        <v>193</v>
      </c>
      <c r="G43" s="236"/>
      <c r="H43" s="236"/>
      <c r="I43" s="236"/>
      <c r="J43" s="236"/>
      <c r="K43" s="236"/>
      <c r="L43" s="237"/>
    </row>
    <row r="44" spans="1:12" ht="12" thickBot="1" x14ac:dyDescent="0.25">
      <c r="A44" s="225" t="s">
        <v>57</v>
      </c>
      <c r="B44" s="226">
        <f>1+MAX($B$13:B43)</f>
        <v>8</v>
      </c>
      <c r="C44" s="227" t="str">
        <f t="shared" ref="C44" si="3">IF(B44&lt;10,CONCATENATE("VSEOB00",B44),CONCATENATE("VSEOB0",B44))</f>
        <v>VSEOB008</v>
      </c>
      <c r="D44" s="228"/>
      <c r="E44" s="227" t="s">
        <v>58</v>
      </c>
      <c r="F44" s="105" t="s">
        <v>194</v>
      </c>
      <c r="G44" s="227" t="s">
        <v>59</v>
      </c>
      <c r="H44" s="229">
        <v>1</v>
      </c>
      <c r="I44" s="227"/>
      <c r="J44" s="230" t="str">
        <f>IF(I44=0,"",I44*H44)</f>
        <v/>
      </c>
      <c r="K44" s="213"/>
      <c r="L44" s="108">
        <f>ROUND((ROUND(H44,3))*(ROUND(K44,2)),2)</f>
        <v>0</v>
      </c>
    </row>
    <row r="45" spans="1:12" x14ac:dyDescent="0.2">
      <c r="A45" s="225" t="s">
        <v>60</v>
      </c>
      <c r="B45" s="231"/>
      <c r="C45" s="225"/>
      <c r="D45" s="225"/>
      <c r="E45" s="225"/>
      <c r="F45" s="110" t="s">
        <v>71</v>
      </c>
      <c r="G45" s="232"/>
      <c r="H45" s="232"/>
      <c r="I45" s="232"/>
      <c r="J45" s="232"/>
      <c r="K45" s="232"/>
      <c r="L45" s="233"/>
    </row>
    <row r="46" spans="1:12" x14ac:dyDescent="0.2">
      <c r="A46" s="225" t="s">
        <v>61</v>
      </c>
      <c r="B46" s="231"/>
      <c r="C46" s="225"/>
      <c r="D46" s="225"/>
      <c r="E46" s="225"/>
      <c r="F46" s="113" t="s">
        <v>62</v>
      </c>
      <c r="G46" s="232"/>
      <c r="H46" s="232"/>
      <c r="I46" s="232"/>
      <c r="J46" s="232"/>
      <c r="K46" s="232"/>
      <c r="L46" s="233"/>
    </row>
    <row r="47" spans="1:12" ht="23.25" thickBot="1" x14ac:dyDescent="0.25">
      <c r="A47" s="225" t="s">
        <v>63</v>
      </c>
      <c r="B47" s="234"/>
      <c r="C47" s="235"/>
      <c r="D47" s="235"/>
      <c r="E47" s="235"/>
      <c r="F47" s="116" t="s">
        <v>195</v>
      </c>
      <c r="G47" s="236"/>
      <c r="H47" s="236"/>
      <c r="I47" s="236"/>
      <c r="J47" s="236"/>
      <c r="K47" s="236"/>
      <c r="L47" s="237"/>
    </row>
    <row r="48" spans="1:12" ht="13.5" thickBot="1" x14ac:dyDescent="0.25">
      <c r="B48" s="93" t="s">
        <v>65</v>
      </c>
      <c r="C48" s="94" t="s">
        <v>66</v>
      </c>
      <c r="D48" s="95"/>
      <c r="E48" s="95"/>
      <c r="F48" s="96" t="s">
        <v>67</v>
      </c>
      <c r="G48" s="94"/>
      <c r="H48" s="94"/>
      <c r="I48" s="94"/>
      <c r="J48" s="94"/>
      <c r="K48" s="94"/>
      <c r="L48" s="97">
        <f>SUM(L27:L47)</f>
        <v>0</v>
      </c>
    </row>
  </sheetData>
  <sheetProtection formatCells="0" formatColumns="0" formatRows="0" insertColumns="0" insertRows="0" deleteColumns="0" deleteRows="0" sort="0" autoFilter="0"/>
  <autoFilter ref="A12:L12" xr:uid="{00000000-0009-0000-0000-000002000000}"/>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C13:C14 F28:F47">
    <cfRule type="expression" dxfId="87" priority="276">
      <formula>C13=""</formula>
    </cfRule>
  </conditionalFormatting>
  <conditionalFormatting sqref="C26">
    <cfRule type="expression" dxfId="86" priority="245">
      <formula>C26=""</formula>
    </cfRule>
  </conditionalFormatting>
  <conditionalFormatting sqref="C27">
    <cfRule type="expression" dxfId="85" priority="147">
      <formula>C27=""</formula>
    </cfRule>
  </conditionalFormatting>
  <conditionalFormatting sqref="C48">
    <cfRule type="expression" dxfId="84" priority="2">
      <formula>C48=""</formula>
    </cfRule>
  </conditionalFormatting>
  <conditionalFormatting sqref="C18:E18 C22:E22">
    <cfRule type="expression" dxfId="83" priority="243">
      <formula>C18=""</formula>
    </cfRule>
  </conditionalFormatting>
  <conditionalFormatting sqref="C28:E28 C32:E32 C36:E36">
    <cfRule type="expression" dxfId="82" priority="58">
      <formula>C28=""</formula>
    </cfRule>
  </conditionalFormatting>
  <conditionalFormatting sqref="C40:E40">
    <cfRule type="expression" dxfId="81" priority="21">
      <formula>C40=""</formula>
    </cfRule>
  </conditionalFormatting>
  <conditionalFormatting sqref="C44:E44">
    <cfRule type="expression" dxfId="80" priority="20">
      <formula>C44=""</formula>
    </cfRule>
  </conditionalFormatting>
  <conditionalFormatting sqref="D3">
    <cfRule type="expression" dxfId="79" priority="290">
      <formula>IF($D$3="SO XX-XX-XX","Vybarvit",IF($D$3="","Vybarvit",""))="Vybarvit"</formula>
    </cfRule>
  </conditionalFormatting>
  <conditionalFormatting sqref="D14:E14">
    <cfRule type="expression" dxfId="78" priority="266">
      <formula>D14=""</formula>
    </cfRule>
  </conditionalFormatting>
  <conditionalFormatting sqref="E4">
    <cfRule type="expression" dxfId="77" priority="279">
      <formula>$E$4=""</formula>
    </cfRule>
  </conditionalFormatting>
  <conditionalFormatting sqref="E5">
    <cfRule type="expression" dxfId="76" priority="280">
      <formula>$E$5=""</formula>
    </cfRule>
  </conditionalFormatting>
  <conditionalFormatting sqref="E6">
    <cfRule type="expression" dxfId="75" priority="281">
      <formula>$E$6=""</formula>
    </cfRule>
  </conditionalFormatting>
  <conditionalFormatting sqref="E7">
    <cfRule type="expression" dxfId="74" priority="282">
      <formula>$E$7=""</formula>
    </cfRule>
  </conditionalFormatting>
  <conditionalFormatting sqref="E8">
    <cfRule type="expression" dxfId="73" priority="283">
      <formula>$E$8=""</formula>
    </cfRule>
  </conditionalFormatting>
  <conditionalFormatting sqref="F2">
    <cfRule type="expression" dxfId="72" priority="291">
      <formula>IF($F$2="Název stavby","Vybarvit",IF($F$2="","Vybarvit",""))="Vybarvit"</formula>
    </cfRule>
  </conditionalFormatting>
  <conditionalFormatting sqref="F3">
    <cfRule type="expression" dxfId="71" priority="289">
      <formula>IF($F$3="Název SO/PS","Vybarvit",IF($F$3="","Vybarvit",""))="Vybarvit"</formula>
    </cfRule>
  </conditionalFormatting>
  <conditionalFormatting sqref="F6">
    <cfRule type="expression" dxfId="70" priority="293">
      <formula>$E$6="Ostatní"</formula>
    </cfRule>
    <cfRule type="expression" dxfId="69" priority="292">
      <formula>$E$5="Ostatní"</formula>
    </cfRule>
  </conditionalFormatting>
  <conditionalFormatting sqref="F13">
    <cfRule type="expression" dxfId="68" priority="277">
      <formula>F13="Název dílu"</formula>
    </cfRule>
  </conditionalFormatting>
  <conditionalFormatting sqref="F14:F25">
    <cfRule type="expression" dxfId="67" priority="251">
      <formula>F14=""</formula>
    </cfRule>
  </conditionalFormatting>
  <conditionalFormatting sqref="F26">
    <cfRule type="expression" dxfId="66" priority="244">
      <formula>F26="Název dílu"</formula>
    </cfRule>
  </conditionalFormatting>
  <conditionalFormatting sqref="F27">
    <cfRule type="expression" dxfId="65" priority="146">
      <formula>F27="Doplnit název dílu a ve sloupci C číslo dílu"</formula>
    </cfRule>
  </conditionalFormatting>
  <conditionalFormatting sqref="F48">
    <cfRule type="expression" dxfId="64" priority="1">
      <formula>F48="Název dílu"</formula>
    </cfRule>
  </conditionalFormatting>
  <conditionalFormatting sqref="G14:K14">
    <cfRule type="expression" dxfId="63" priority="5">
      <formula>G14=""</formula>
    </cfRule>
  </conditionalFormatting>
  <conditionalFormatting sqref="G18:K18">
    <cfRule type="expression" dxfId="62" priority="4">
      <formula>G18=""</formula>
    </cfRule>
  </conditionalFormatting>
  <conditionalFormatting sqref="G22:K22">
    <cfRule type="expression" dxfId="61" priority="3">
      <formula>G22=""</formula>
    </cfRule>
  </conditionalFormatting>
  <conditionalFormatting sqref="G28:K28">
    <cfRule type="expression" dxfId="60" priority="136">
      <formula>G28=""</formula>
    </cfRule>
  </conditionalFormatting>
  <conditionalFormatting sqref="G32:K32">
    <cfRule type="expression" dxfId="59" priority="125">
      <formula>G32=""</formula>
    </cfRule>
  </conditionalFormatting>
  <conditionalFormatting sqref="G36:K36">
    <cfRule type="expression" dxfId="58" priority="114">
      <formula>G36=""</formula>
    </cfRule>
  </conditionalFormatting>
  <conditionalFormatting sqref="G40:K40">
    <cfRule type="expression" dxfId="57" priority="26">
      <formula>G40=""</formula>
    </cfRule>
  </conditionalFormatting>
  <conditionalFormatting sqref="G44:K44">
    <cfRule type="expression" dxfId="56" priority="33">
      <formula>G44=""</formula>
    </cfRule>
  </conditionalFormatting>
  <conditionalFormatting sqref="K4">
    <cfRule type="expression" dxfId="55" priority="285">
      <formula>$K$4=""</formula>
    </cfRule>
  </conditionalFormatting>
  <conditionalFormatting sqref="K5">
    <cfRule type="expression" dxfId="54" priority="286">
      <formula>$K$5=""</formula>
    </cfRule>
  </conditionalFormatting>
  <conditionalFormatting sqref="K6">
    <cfRule type="expression" dxfId="53" priority="287">
      <formula>$K$6=""</formula>
    </cfRule>
  </conditionalFormatting>
  <conditionalFormatting sqref="K7">
    <cfRule type="expression" dxfId="52" priority="288">
      <formula>$K$7=""</formula>
    </cfRule>
  </conditionalFormatting>
  <conditionalFormatting sqref="L4">
    <cfRule type="expression" dxfId="51" priority="284">
      <formula>$L$4=""</formula>
    </cfRule>
  </conditionalFormatting>
  <dataValidations count="12">
    <dataValidation type="date" allowBlank="1" showInputMessage="1" showErrorMessage="1" error="Rozmezí let 2017 - 2050" promptTitle="Vložit rok" prompt="ve formátu:_x000a_rrrr" sqref="K7" xr:uid="{00000000-0002-0000-02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2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2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200-000003000000}">
      <formula1>42370</formula1>
      <formula2>55153</formula2>
    </dataValidation>
    <dataValidation allowBlank="1" showInputMessage="1" showErrorMessage="1" promptTitle="S-kód" prompt="Číslo pod kterým je stavba evidovaná v systému SŽDC." sqref="K6" xr:uid="{00000000-0002-0000-0200-000004000000}"/>
    <dataValidation type="date" allowBlank="1" showInputMessage="1" showErrorMessage="1" errorTitle="Špatný datum" error="Datum musí být v rozmezí_x000a_od 1.1.2016_x000a_do 31.12.2050" promptTitle="Vložit datum" prompt="ve formátu: dd.mm.rrrr" sqref="K8" xr:uid="{00000000-0002-0000-02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2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200-000007000000}">
      <formula1>"Stádium 2,Stádium 3"</formula1>
    </dataValidation>
    <dataValidation type="date" allowBlank="1" showInputMessage="1" showErrorMessage="1" sqref="L8" xr:uid="{00000000-0002-0000-02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200-000009000000}">
      <formula1>"SŽ s.o., Ostatní"</formula1>
    </dataValidation>
    <dataValidation type="list" allowBlank="1" showInputMessage="1" showErrorMessage="1" sqref="E4" xr:uid="{00000000-0002-0000-0200-00000B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8:F47" xr:uid="{16AFD5C6-20B2-4730-834F-91B1FBACC6D6}"/>
  </dataValidations>
  <pageMargins left="0.70866141732283472" right="0.70866141732283472" top="0.74803149606299213" bottom="0.74803149606299213" header="0.31496062992125984" footer="0.31496062992125984"/>
  <pageSetup paperSize="9" scale="74" fitToHeight="0" orientation="landscape" blackAndWhite="1" r:id="rId1"/>
  <headerFooter>
    <oddHeader>&amp;L&amp;"Arial,Tučné"&amp;10FORMULÁŘ SO/PS
&amp;C&amp;"Verdana"&amp;7&amp;K000000 SŽ: Interní&amp;1#_x000D_</oddHeader>
    <oddFooter>&amp;L&amp;"Arial,Obyčejné"&amp;10SO 98-98&amp;R&amp;"Arial,Obyčejné"&amp;10&amp;P/&amp;N</oddFooter>
  </headerFooter>
  <ignoredErrors>
    <ignoredError sqref="J14:J22" unlockedFormula="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O46"/>
  <sheetViews>
    <sheetView topLeftCell="B1" workbookViewId="0">
      <pane ySplit="12" topLeftCell="A13" activePane="bottomLeft" state="frozen"/>
      <selection activeCell="B1" sqref="B1"/>
      <selection pane="bottomLeft" activeCell="K7" sqref="K7"/>
    </sheetView>
  </sheetViews>
  <sheetFormatPr defaultColWidth="7.5" defaultRowHeight="11.25" x14ac:dyDescent="0.2"/>
  <cols>
    <col min="1" max="1" width="3.375" style="100" hidden="1" customWidth="1"/>
    <col min="2" max="2" width="7" style="100" customWidth="1"/>
    <col min="3" max="3" width="8.625" style="100" customWidth="1"/>
    <col min="4" max="4" width="8.125" style="100" customWidth="1"/>
    <col min="5" max="5" width="9.375" style="100" customWidth="1"/>
    <col min="6" max="6" width="60.625" style="100" customWidth="1"/>
    <col min="7" max="7" width="7.375" style="159" customWidth="1"/>
    <col min="8" max="8" width="10.625" style="159" customWidth="1"/>
    <col min="9" max="9" width="8.875" style="159" customWidth="1"/>
    <col min="10" max="10" width="8.25" style="159" customWidth="1"/>
    <col min="11" max="11" width="10.5" style="159" customWidth="1"/>
    <col min="12" max="12" width="15.5" style="159" customWidth="1"/>
    <col min="13" max="14" width="23.125" style="100" customWidth="1"/>
    <col min="15" max="15" width="7.5" style="100" customWidth="1"/>
    <col min="16" max="16384" width="7.5" style="100"/>
  </cols>
  <sheetData>
    <row r="1" spans="1:15" s="101" customFormat="1" ht="30.75" customHeight="1" thickTop="1" thickBot="1" x14ac:dyDescent="0.25">
      <c r="B1" s="307" t="s">
        <v>72</v>
      </c>
      <c r="C1" s="308"/>
      <c r="D1" s="126"/>
      <c r="E1" s="126"/>
      <c r="F1" s="127" t="s">
        <v>22</v>
      </c>
      <c r="G1" s="126"/>
      <c r="H1" s="128"/>
      <c r="I1" s="129"/>
      <c r="J1" s="130"/>
      <c r="K1" s="130"/>
      <c r="L1" s="131" t="str">
        <f>D3</f>
        <v>Příprava D&amp;B</v>
      </c>
      <c r="M1" s="132"/>
    </row>
    <row r="2" spans="1:15" s="101" customFormat="1" ht="57" customHeight="1" thickTop="1" thickBot="1" x14ac:dyDescent="0.25">
      <c r="B2" s="262" t="s">
        <v>23</v>
      </c>
      <c r="C2" s="263"/>
      <c r="D2" s="309" t="s">
        <v>196</v>
      </c>
      <c r="E2" s="309"/>
      <c r="F2" s="309"/>
      <c r="G2" s="309"/>
      <c r="H2" s="310"/>
      <c r="I2" s="311" t="s">
        <v>24</v>
      </c>
      <c r="J2" s="312"/>
      <c r="K2" s="313">
        <f>SUMIFS(L:L,B:B,"SOUČET")</f>
        <v>0</v>
      </c>
      <c r="L2" s="314"/>
    </row>
    <row r="3" spans="1:15" s="101" customFormat="1" ht="42.75" customHeight="1" thickTop="1" thickBot="1" x14ac:dyDescent="0.25">
      <c r="B3" s="133" t="s">
        <v>25</v>
      </c>
      <c r="C3" s="134"/>
      <c r="D3" s="302" t="s">
        <v>105</v>
      </c>
      <c r="E3" s="302"/>
      <c r="F3" s="303" t="s">
        <v>75</v>
      </c>
      <c r="G3" s="303"/>
      <c r="H3" s="304"/>
      <c r="I3" s="135"/>
      <c r="J3" s="136"/>
      <c r="K3" s="305"/>
      <c r="L3" s="306"/>
    </row>
    <row r="4" spans="1:15" s="101" customFormat="1" ht="18" customHeight="1" thickTop="1" x14ac:dyDescent="0.2">
      <c r="B4" s="315" t="s">
        <v>26</v>
      </c>
      <c r="C4" s="316"/>
      <c r="D4" s="317"/>
      <c r="E4" s="137" t="s">
        <v>27</v>
      </c>
      <c r="F4" s="138" t="s">
        <v>74</v>
      </c>
      <c r="G4" s="139"/>
      <c r="H4" s="140"/>
      <c r="I4" s="318" t="s">
        <v>28</v>
      </c>
      <c r="J4" s="319"/>
      <c r="K4" s="65"/>
      <c r="L4" s="66"/>
    </row>
    <row r="5" spans="1:15" s="101" customFormat="1" ht="18" customHeight="1" x14ac:dyDescent="0.2">
      <c r="B5" s="141" t="s">
        <v>29</v>
      </c>
      <c r="C5" s="142"/>
      <c r="D5" s="142"/>
      <c r="E5" s="137" t="s">
        <v>30</v>
      </c>
      <c r="F5" s="320" t="str">
        <f>IF((E5="Stádium 2"),"  Dokumentace pro územní řízení - DUR",(IF((E5="Stádium 3"),"  Projektová dokumentace (DOS/DSP)","")))</f>
        <v xml:space="preserve">  Projektová dokumentace (DOS/DSP)</v>
      </c>
      <c r="G5" s="320"/>
      <c r="H5" s="321"/>
      <c r="I5" s="322" t="s">
        <v>31</v>
      </c>
      <c r="J5" s="317"/>
      <c r="K5" s="69" t="s">
        <v>214</v>
      </c>
      <c r="L5" s="143"/>
    </row>
    <row r="6" spans="1:15" s="101" customFormat="1" ht="18" customHeight="1" x14ac:dyDescent="0.2">
      <c r="B6" s="141" t="s">
        <v>32</v>
      </c>
      <c r="C6" s="142"/>
      <c r="D6" s="142"/>
      <c r="E6" s="69" t="s">
        <v>76</v>
      </c>
      <c r="F6" s="323"/>
      <c r="G6" s="323"/>
      <c r="H6" s="324"/>
      <c r="I6" s="322" t="s">
        <v>34</v>
      </c>
      <c r="J6" s="317"/>
      <c r="K6" s="69"/>
      <c r="L6" s="143"/>
      <c r="O6" s="144"/>
    </row>
    <row r="7" spans="1:15" s="101" customFormat="1" ht="18" customHeight="1" x14ac:dyDescent="0.2">
      <c r="B7" s="325" t="s">
        <v>35</v>
      </c>
      <c r="C7" s="326"/>
      <c r="D7" s="326"/>
      <c r="E7" s="73"/>
      <c r="F7" s="327" t="s">
        <v>36</v>
      </c>
      <c r="G7" s="328"/>
      <c r="H7" s="329"/>
      <c r="I7" s="330" t="s">
        <v>37</v>
      </c>
      <c r="J7" s="316"/>
      <c r="K7" s="160">
        <v>2025</v>
      </c>
      <c r="L7" s="143"/>
      <c r="O7" s="145"/>
    </row>
    <row r="8" spans="1:15" s="101" customFormat="1" ht="19.5" customHeight="1" thickBot="1" x14ac:dyDescent="0.25">
      <c r="B8" s="331" t="s">
        <v>38</v>
      </c>
      <c r="C8" s="332"/>
      <c r="D8" s="332"/>
      <c r="E8" s="76"/>
      <c r="F8" s="146" t="s">
        <v>39</v>
      </c>
      <c r="G8" s="333" t="s">
        <v>40</v>
      </c>
      <c r="H8" s="334"/>
      <c r="I8" s="335" t="s">
        <v>41</v>
      </c>
      <c r="J8" s="326"/>
      <c r="K8" s="147"/>
      <c r="L8" s="148"/>
    </row>
    <row r="9" spans="1:15" s="101" customFormat="1" ht="9.75" customHeight="1" x14ac:dyDescent="0.2">
      <c r="B9" s="338">
        <f>F2</f>
        <v>0</v>
      </c>
      <c r="C9" s="339"/>
      <c r="D9" s="339"/>
      <c r="E9" s="339"/>
      <c r="F9" s="339"/>
      <c r="G9" s="339"/>
      <c r="H9" s="339"/>
      <c r="I9" s="339"/>
      <c r="J9" s="339"/>
      <c r="K9" s="149" t="str">
        <f>$I$5</f>
        <v>ISPROFIN:</v>
      </c>
      <c r="L9" s="150" t="str">
        <f>K5</f>
        <v>5813520103</v>
      </c>
    </row>
    <row r="10" spans="1:15" s="101" customFormat="1" ht="15" customHeight="1" x14ac:dyDescent="0.2">
      <c r="B10" s="340" t="s">
        <v>42</v>
      </c>
      <c r="C10" s="342" t="s">
        <v>43</v>
      </c>
      <c r="D10" s="342" t="s">
        <v>44</v>
      </c>
      <c r="E10" s="342" t="s">
        <v>45</v>
      </c>
      <c r="F10" s="344" t="s">
        <v>46</v>
      </c>
      <c r="G10" s="344" t="s">
        <v>47</v>
      </c>
      <c r="H10" s="344" t="s">
        <v>48</v>
      </c>
      <c r="I10" s="342" t="s">
        <v>49</v>
      </c>
      <c r="J10" s="342" t="s">
        <v>50</v>
      </c>
      <c r="K10" s="336" t="s">
        <v>51</v>
      </c>
      <c r="L10" s="337"/>
    </row>
    <row r="11" spans="1:15" s="101" customFormat="1" ht="15" customHeight="1" x14ac:dyDescent="0.2">
      <c r="B11" s="340"/>
      <c r="C11" s="342"/>
      <c r="D11" s="342"/>
      <c r="E11" s="342"/>
      <c r="F11" s="344"/>
      <c r="G11" s="344"/>
      <c r="H11" s="344"/>
      <c r="I11" s="342"/>
      <c r="J11" s="342"/>
      <c r="K11" s="336"/>
      <c r="L11" s="337"/>
    </row>
    <row r="12" spans="1:15" s="101" customFormat="1" ht="12.75" customHeight="1" thickBot="1" x14ac:dyDescent="0.25">
      <c r="B12" s="341"/>
      <c r="C12" s="343"/>
      <c r="D12" s="343"/>
      <c r="E12" s="343"/>
      <c r="F12" s="345"/>
      <c r="G12" s="345"/>
      <c r="H12" s="345"/>
      <c r="I12" s="343"/>
      <c r="J12" s="343"/>
      <c r="K12" s="151" t="s">
        <v>52</v>
      </c>
      <c r="L12" s="152" t="s">
        <v>53</v>
      </c>
    </row>
    <row r="13" spans="1:15" s="101" customFormat="1" ht="15" customHeight="1" thickBot="1" x14ac:dyDescent="0.25">
      <c r="A13" s="99" t="s">
        <v>54</v>
      </c>
      <c r="B13" s="85" t="s">
        <v>55</v>
      </c>
      <c r="C13" s="86">
        <v>1</v>
      </c>
      <c r="D13" s="87"/>
      <c r="E13" s="87"/>
      <c r="F13" s="88" t="s">
        <v>56</v>
      </c>
      <c r="G13" s="86"/>
      <c r="H13" s="86"/>
      <c r="I13" s="86"/>
      <c r="J13" s="86"/>
      <c r="K13" s="86"/>
      <c r="L13" s="89"/>
    </row>
    <row r="14" spans="1:15" s="101" customFormat="1" ht="13.5" customHeight="1" thickBot="1" x14ac:dyDescent="0.25">
      <c r="A14" s="101" t="s">
        <v>57</v>
      </c>
      <c r="B14" s="102">
        <f>1+MAX($B$13:B13)</f>
        <v>1</v>
      </c>
      <c r="C14" s="153" t="s">
        <v>77</v>
      </c>
      <c r="D14" s="104"/>
      <c r="E14" s="103" t="s">
        <v>58</v>
      </c>
      <c r="F14" s="105" t="s">
        <v>78</v>
      </c>
      <c r="G14" s="103" t="s">
        <v>59</v>
      </c>
      <c r="H14" s="106">
        <v>1</v>
      </c>
      <c r="I14" s="103"/>
      <c r="J14" s="107" t="str">
        <f>IF(I14=0,"",I14*H14)</f>
        <v/>
      </c>
      <c r="K14" s="161"/>
      <c r="L14" s="91">
        <f>ROUND((ROUND(H14,3))*(ROUND(K14,2)),2)</f>
        <v>0</v>
      </c>
    </row>
    <row r="15" spans="1:15" s="101" customFormat="1" ht="12.75" customHeight="1" x14ac:dyDescent="0.2">
      <c r="A15" s="101" t="s">
        <v>60</v>
      </c>
      <c r="B15" s="109"/>
      <c r="F15" s="110" t="s">
        <v>79</v>
      </c>
      <c r="G15" s="111"/>
      <c r="H15" s="111"/>
      <c r="I15" s="111"/>
      <c r="J15" s="111"/>
      <c r="K15" s="111"/>
      <c r="L15" s="112"/>
    </row>
    <row r="16" spans="1:15" s="101" customFormat="1" ht="12.75" customHeight="1" x14ac:dyDescent="0.2">
      <c r="A16" s="101" t="s">
        <v>61</v>
      </c>
      <c r="B16" s="109"/>
      <c r="F16" s="113" t="s">
        <v>80</v>
      </c>
      <c r="G16" s="111"/>
      <c r="H16" s="111"/>
      <c r="I16" s="111"/>
      <c r="J16" s="111"/>
      <c r="K16" s="111"/>
      <c r="L16" s="112"/>
    </row>
    <row r="17" spans="1:12" s="101" customFormat="1" ht="108" customHeight="1" thickBot="1" x14ac:dyDescent="0.25">
      <c r="A17" s="101" t="s">
        <v>63</v>
      </c>
      <c r="B17" s="154"/>
      <c r="C17" s="155"/>
      <c r="D17" s="155"/>
      <c r="E17" s="155"/>
      <c r="F17" s="156" t="s">
        <v>104</v>
      </c>
      <c r="G17" s="157"/>
      <c r="H17" s="157"/>
      <c r="I17" s="157"/>
      <c r="J17" s="157"/>
      <c r="K17" s="157"/>
      <c r="L17" s="158"/>
    </row>
    <row r="18" spans="1:12" s="101" customFormat="1" ht="13.5" customHeight="1" thickBot="1" x14ac:dyDescent="0.25">
      <c r="A18" s="101" t="s">
        <v>57</v>
      </c>
      <c r="B18" s="102">
        <f>1+MAX($B$13:B17)</f>
        <v>2</v>
      </c>
      <c r="C18" s="153" t="s">
        <v>81</v>
      </c>
      <c r="D18" s="104"/>
      <c r="E18" s="103" t="s">
        <v>58</v>
      </c>
      <c r="F18" s="105" t="s">
        <v>82</v>
      </c>
      <c r="G18" s="103" t="s">
        <v>59</v>
      </c>
      <c r="H18" s="106">
        <v>1</v>
      </c>
      <c r="I18" s="103"/>
      <c r="J18" s="107" t="str">
        <f>IF(I18=0,"",I18*H18)</f>
        <v/>
      </c>
      <c r="K18" s="161"/>
      <c r="L18" s="91">
        <f>ROUND((ROUND(H18,3))*(ROUND(K18,2)),2)</f>
        <v>0</v>
      </c>
    </row>
    <row r="19" spans="1:12" s="101" customFormat="1" ht="12.75" customHeight="1" x14ac:dyDescent="0.2">
      <c r="A19" s="101" t="s">
        <v>60</v>
      </c>
      <c r="B19" s="109"/>
      <c r="F19" s="110" t="s">
        <v>79</v>
      </c>
      <c r="G19" s="111"/>
      <c r="H19" s="111"/>
      <c r="I19" s="111"/>
      <c r="J19" s="111"/>
      <c r="K19" s="111"/>
      <c r="L19" s="112"/>
    </row>
    <row r="20" spans="1:12" s="101" customFormat="1" ht="21" customHeight="1" x14ac:dyDescent="0.2">
      <c r="A20" s="101" t="s">
        <v>61</v>
      </c>
      <c r="B20" s="109"/>
      <c r="F20" s="113" t="s">
        <v>107</v>
      </c>
      <c r="G20" s="111"/>
      <c r="H20" s="111"/>
      <c r="I20" s="111"/>
      <c r="J20" s="111"/>
      <c r="K20" s="111"/>
      <c r="L20" s="112"/>
    </row>
    <row r="21" spans="1:12" s="101" customFormat="1" ht="151.9" customHeight="1" thickBot="1" x14ac:dyDescent="0.25">
      <c r="A21" s="101" t="s">
        <v>63</v>
      </c>
      <c r="B21" s="114"/>
      <c r="C21" s="115"/>
      <c r="D21" s="115"/>
      <c r="E21" s="115"/>
      <c r="F21" s="116" t="s">
        <v>103</v>
      </c>
      <c r="G21" s="117"/>
      <c r="H21" s="117"/>
      <c r="I21" s="117"/>
      <c r="J21" s="117"/>
      <c r="K21" s="117"/>
      <c r="L21" s="118"/>
    </row>
    <row r="22" spans="1:12" s="101" customFormat="1" ht="13.5" customHeight="1" thickBot="1" x14ac:dyDescent="0.25">
      <c r="A22" s="101" t="s">
        <v>57</v>
      </c>
      <c r="B22" s="102">
        <f>1+MAX($B$13:B21)</f>
        <v>3</v>
      </c>
      <c r="C22" s="153" t="s">
        <v>83</v>
      </c>
      <c r="D22" s="104"/>
      <c r="E22" s="103" t="s">
        <v>58</v>
      </c>
      <c r="F22" s="105" t="s">
        <v>84</v>
      </c>
      <c r="G22" s="103" t="s">
        <v>59</v>
      </c>
      <c r="H22" s="106">
        <v>1</v>
      </c>
      <c r="I22" s="103"/>
      <c r="J22" s="107" t="str">
        <f>IF(I22=0,"",I22*H22)</f>
        <v/>
      </c>
      <c r="K22" s="161"/>
      <c r="L22" s="91">
        <f>ROUND((ROUND(H22,3))*(ROUND(K22,2)),2)</f>
        <v>0</v>
      </c>
    </row>
    <row r="23" spans="1:12" s="101" customFormat="1" ht="12.75" customHeight="1" x14ac:dyDescent="0.2">
      <c r="A23" s="101" t="s">
        <v>60</v>
      </c>
      <c r="B23" s="109"/>
      <c r="F23" s="110" t="s">
        <v>213</v>
      </c>
      <c r="G23" s="111"/>
      <c r="H23" s="111"/>
      <c r="I23" s="111"/>
      <c r="J23" s="111"/>
      <c r="K23" s="111"/>
      <c r="L23" s="112"/>
    </row>
    <row r="24" spans="1:12" s="101" customFormat="1" ht="12.75" customHeight="1" x14ac:dyDescent="0.2">
      <c r="A24" s="101" t="s">
        <v>61</v>
      </c>
      <c r="B24" s="109"/>
      <c r="F24" s="113" t="s">
        <v>62</v>
      </c>
      <c r="G24" s="111"/>
      <c r="H24" s="111"/>
      <c r="I24" s="111"/>
      <c r="J24" s="111"/>
      <c r="K24" s="111"/>
      <c r="L24" s="112"/>
    </row>
    <row r="25" spans="1:12" s="101" customFormat="1" ht="69.75" customHeight="1" thickBot="1" x14ac:dyDescent="0.25">
      <c r="A25" s="101" t="s">
        <v>63</v>
      </c>
      <c r="B25" s="114"/>
      <c r="C25" s="115"/>
      <c r="D25" s="115"/>
      <c r="E25" s="115"/>
      <c r="F25" s="116" t="s">
        <v>102</v>
      </c>
      <c r="G25" s="117"/>
      <c r="H25" s="117"/>
      <c r="I25" s="117"/>
      <c r="J25" s="117"/>
      <c r="K25" s="117"/>
      <c r="L25" s="118"/>
    </row>
    <row r="26" spans="1:12" ht="13.5" customHeight="1" thickBot="1" x14ac:dyDescent="0.25">
      <c r="A26" s="101" t="s">
        <v>57</v>
      </c>
      <c r="B26" s="102">
        <f>1+MAX($B$13:B25)</f>
        <v>4</v>
      </c>
      <c r="C26" s="153" t="s">
        <v>86</v>
      </c>
      <c r="D26" s="104"/>
      <c r="E26" s="103" t="s">
        <v>58</v>
      </c>
      <c r="F26" s="105" t="s">
        <v>85</v>
      </c>
      <c r="G26" s="103" t="s">
        <v>59</v>
      </c>
      <c r="H26" s="106">
        <v>1</v>
      </c>
      <c r="I26" s="103"/>
      <c r="J26" s="107" t="str">
        <f>IF(I26=0,"",I26*H26)</f>
        <v/>
      </c>
      <c r="K26" s="161"/>
      <c r="L26" s="108">
        <f>ROUND((ROUND(H26,3))*(ROUND(K26,2)),2)</f>
        <v>0</v>
      </c>
    </row>
    <row r="27" spans="1:12" ht="12.75" customHeight="1" x14ac:dyDescent="0.2">
      <c r="A27" s="101" t="s">
        <v>60</v>
      </c>
      <c r="B27" s="109"/>
      <c r="C27" s="101"/>
      <c r="D27" s="101"/>
      <c r="E27" s="101"/>
      <c r="F27" s="110" t="s">
        <v>79</v>
      </c>
      <c r="G27" s="111"/>
      <c r="H27" s="111"/>
      <c r="I27" s="111"/>
      <c r="J27" s="111"/>
      <c r="K27" s="111"/>
      <c r="L27" s="112"/>
    </row>
    <row r="28" spans="1:12" ht="12.75" customHeight="1" x14ac:dyDescent="0.2">
      <c r="A28" s="101" t="s">
        <v>61</v>
      </c>
      <c r="B28" s="109"/>
      <c r="C28" s="101"/>
      <c r="D28" s="101"/>
      <c r="E28" s="101"/>
      <c r="F28" s="113" t="s">
        <v>62</v>
      </c>
      <c r="G28" s="111"/>
      <c r="H28" s="111"/>
      <c r="I28" s="111"/>
      <c r="J28" s="111"/>
      <c r="K28" s="111"/>
      <c r="L28" s="112"/>
    </row>
    <row r="29" spans="1:12" ht="131.44999999999999" customHeight="1" thickBot="1" x14ac:dyDescent="0.25">
      <c r="A29" s="101" t="s">
        <v>63</v>
      </c>
      <c r="B29" s="114"/>
      <c r="C29" s="115"/>
      <c r="D29" s="115"/>
      <c r="E29" s="115"/>
      <c r="F29" s="116" t="s">
        <v>101</v>
      </c>
      <c r="G29" s="117"/>
      <c r="H29" s="117"/>
      <c r="I29" s="117"/>
      <c r="J29" s="117"/>
      <c r="K29" s="117"/>
      <c r="L29" s="118"/>
    </row>
    <row r="30" spans="1:12" ht="13.5" customHeight="1" thickBot="1" x14ac:dyDescent="0.25">
      <c r="A30" s="101" t="s">
        <v>57</v>
      </c>
      <c r="B30" s="102">
        <f>1+MAX($B$13:B29)</f>
        <v>5</v>
      </c>
      <c r="C30" s="153" t="s">
        <v>87</v>
      </c>
      <c r="D30" s="104"/>
      <c r="E30" s="103" t="s">
        <v>58</v>
      </c>
      <c r="F30" s="105" t="s">
        <v>108</v>
      </c>
      <c r="G30" s="103" t="s">
        <v>59</v>
      </c>
      <c r="H30" s="106">
        <v>1</v>
      </c>
      <c r="I30" s="103"/>
      <c r="J30" s="107" t="str">
        <f>IF(I30=0,"",I30*H30)</f>
        <v/>
      </c>
      <c r="K30" s="161"/>
      <c r="L30" s="108">
        <f>ROUND((ROUND(H30,3))*(ROUND(K30,2)),2)</f>
        <v>0</v>
      </c>
    </row>
    <row r="31" spans="1:12" ht="12.75" customHeight="1" x14ac:dyDescent="0.2">
      <c r="A31" s="101" t="s">
        <v>60</v>
      </c>
      <c r="B31" s="109"/>
      <c r="C31" s="101"/>
      <c r="D31" s="101"/>
      <c r="E31" s="101"/>
      <c r="F31" s="110" t="s">
        <v>92</v>
      </c>
      <c r="G31" s="111"/>
      <c r="H31" s="111"/>
      <c r="I31" s="111"/>
      <c r="J31" s="111"/>
      <c r="K31" s="111"/>
      <c r="L31" s="112"/>
    </row>
    <row r="32" spans="1:12" ht="12.75" customHeight="1" x14ac:dyDescent="0.2">
      <c r="A32" s="101" t="s">
        <v>61</v>
      </c>
      <c r="B32" s="109"/>
      <c r="C32" s="101"/>
      <c r="D32" s="101"/>
      <c r="E32" s="101"/>
      <c r="F32" s="113" t="s">
        <v>62</v>
      </c>
      <c r="G32" s="111"/>
      <c r="H32" s="111"/>
      <c r="I32" s="111"/>
      <c r="J32" s="111"/>
      <c r="K32" s="111"/>
      <c r="L32" s="112"/>
    </row>
    <row r="33" spans="1:12" ht="132" customHeight="1" thickBot="1" x14ac:dyDescent="0.25">
      <c r="A33" s="101" t="s">
        <v>63</v>
      </c>
      <c r="B33" s="114"/>
      <c r="C33" s="115"/>
      <c r="D33" s="115"/>
      <c r="E33" s="115"/>
      <c r="F33" s="116" t="s">
        <v>100</v>
      </c>
      <c r="G33" s="117"/>
      <c r="H33" s="117"/>
      <c r="I33" s="117"/>
      <c r="J33" s="117"/>
      <c r="K33" s="117"/>
      <c r="L33" s="118"/>
    </row>
    <row r="34" spans="1:12" ht="13.5" customHeight="1" thickBot="1" x14ac:dyDescent="0.25">
      <c r="A34" s="101" t="s">
        <v>57</v>
      </c>
      <c r="B34" s="102">
        <f>1+MAX($B$13:B33)</f>
        <v>6</v>
      </c>
      <c r="C34" s="153" t="s">
        <v>88</v>
      </c>
      <c r="D34" s="104"/>
      <c r="E34" s="103" t="s">
        <v>58</v>
      </c>
      <c r="F34" s="105" t="s">
        <v>91</v>
      </c>
      <c r="G34" s="103" t="s">
        <v>59</v>
      </c>
      <c r="H34" s="106">
        <v>1</v>
      </c>
      <c r="I34" s="103"/>
      <c r="J34" s="107" t="str">
        <f>IF(I34=0,"",I34*H34)</f>
        <v/>
      </c>
      <c r="K34" s="161"/>
      <c r="L34" s="108">
        <f>ROUND((ROUND(H34,3))*(ROUND(K34,2)),2)</f>
        <v>0</v>
      </c>
    </row>
    <row r="35" spans="1:12" ht="12.75" customHeight="1" x14ac:dyDescent="0.2">
      <c r="A35" s="101" t="s">
        <v>60</v>
      </c>
      <c r="B35" s="109"/>
      <c r="C35" s="101"/>
      <c r="D35" s="101"/>
      <c r="E35" s="101"/>
      <c r="F35" s="110" t="s">
        <v>93</v>
      </c>
      <c r="G35" s="111"/>
      <c r="H35" s="111"/>
      <c r="I35" s="111"/>
      <c r="J35" s="111"/>
      <c r="K35" s="111"/>
      <c r="L35" s="112"/>
    </row>
    <row r="36" spans="1:12" ht="12.75" customHeight="1" x14ac:dyDescent="0.2">
      <c r="A36" s="101" t="s">
        <v>61</v>
      </c>
      <c r="B36" s="109"/>
      <c r="C36" s="101"/>
      <c r="D36" s="101"/>
      <c r="E36" s="101"/>
      <c r="F36" s="113" t="s">
        <v>62</v>
      </c>
      <c r="G36" s="111"/>
      <c r="H36" s="111"/>
      <c r="I36" s="111"/>
      <c r="J36" s="111"/>
      <c r="K36" s="111"/>
      <c r="L36" s="112"/>
    </row>
    <row r="37" spans="1:12" ht="160.15" customHeight="1" thickBot="1" x14ac:dyDescent="0.25">
      <c r="A37" s="101" t="s">
        <v>63</v>
      </c>
      <c r="B37" s="114"/>
      <c r="C37" s="115"/>
      <c r="D37" s="115"/>
      <c r="E37" s="115"/>
      <c r="F37" s="116" t="s">
        <v>99</v>
      </c>
      <c r="G37" s="117"/>
      <c r="H37" s="117"/>
      <c r="I37" s="117"/>
      <c r="J37" s="117"/>
      <c r="K37" s="117"/>
      <c r="L37" s="118"/>
    </row>
    <row r="38" spans="1:12" ht="13.5" customHeight="1" thickBot="1" x14ac:dyDescent="0.25">
      <c r="A38" s="101" t="s">
        <v>57</v>
      </c>
      <c r="B38" s="102">
        <f>1+MAX($B$13:B37)</f>
        <v>7</v>
      </c>
      <c r="C38" s="153" t="s">
        <v>89</v>
      </c>
      <c r="D38" s="104"/>
      <c r="E38" s="103" t="s">
        <v>58</v>
      </c>
      <c r="F38" s="105" t="s">
        <v>94</v>
      </c>
      <c r="G38" s="103" t="s">
        <v>73</v>
      </c>
      <c r="H38" s="106">
        <v>1</v>
      </c>
      <c r="I38" s="103"/>
      <c r="J38" s="107" t="str">
        <f>IF(I38=0,"",I38*H38)</f>
        <v/>
      </c>
      <c r="K38" s="161"/>
      <c r="L38" s="108">
        <f>ROUND((ROUND(H38,3))*(ROUND(K38,2)),2)</f>
        <v>0</v>
      </c>
    </row>
    <row r="39" spans="1:12" ht="12.75" customHeight="1" x14ac:dyDescent="0.2">
      <c r="A39" s="101" t="s">
        <v>60</v>
      </c>
      <c r="B39" s="109"/>
      <c r="C39" s="101"/>
      <c r="D39" s="101"/>
      <c r="E39" s="101"/>
      <c r="F39" s="110" t="s">
        <v>95</v>
      </c>
      <c r="G39" s="111"/>
      <c r="H39" s="111"/>
      <c r="I39" s="111"/>
      <c r="J39" s="111"/>
      <c r="K39" s="111"/>
      <c r="L39" s="112"/>
    </row>
    <row r="40" spans="1:12" ht="12.75" customHeight="1" x14ac:dyDescent="0.2">
      <c r="A40" s="101" t="s">
        <v>61</v>
      </c>
      <c r="B40" s="109"/>
      <c r="C40" s="101"/>
      <c r="D40" s="101"/>
      <c r="E40" s="101"/>
      <c r="F40" s="113" t="s">
        <v>62</v>
      </c>
      <c r="G40" s="111"/>
      <c r="H40" s="111"/>
      <c r="I40" s="111"/>
      <c r="J40" s="111"/>
      <c r="K40" s="111"/>
      <c r="L40" s="112"/>
    </row>
    <row r="41" spans="1:12" ht="99" customHeight="1" thickBot="1" x14ac:dyDescent="0.25">
      <c r="A41" s="101" t="s">
        <v>63</v>
      </c>
      <c r="B41" s="114"/>
      <c r="C41" s="115"/>
      <c r="D41" s="115"/>
      <c r="E41" s="115"/>
      <c r="F41" s="116" t="s">
        <v>97</v>
      </c>
      <c r="G41" s="117"/>
      <c r="H41" s="117"/>
      <c r="I41" s="117"/>
      <c r="J41" s="117"/>
      <c r="K41" s="117"/>
      <c r="L41" s="118"/>
    </row>
    <row r="42" spans="1:12" ht="13.5" customHeight="1" thickBot="1" x14ac:dyDescent="0.25">
      <c r="A42" s="101" t="s">
        <v>57</v>
      </c>
      <c r="B42" s="102">
        <f>1+MAX($B$13:B41)</f>
        <v>8</v>
      </c>
      <c r="C42" s="153" t="s">
        <v>90</v>
      </c>
      <c r="D42" s="104"/>
      <c r="E42" s="103" t="s">
        <v>58</v>
      </c>
      <c r="F42" s="105" t="s">
        <v>96</v>
      </c>
      <c r="G42" s="103" t="s">
        <v>59</v>
      </c>
      <c r="H42" s="106">
        <v>1</v>
      </c>
      <c r="I42" s="103"/>
      <c r="J42" s="107" t="str">
        <f>IF(I42=0,"",I42*H42)</f>
        <v/>
      </c>
      <c r="K42" s="161"/>
      <c r="L42" s="108">
        <f>ROUND((ROUND(H42,3))*(ROUND(K42,2)),2)</f>
        <v>0</v>
      </c>
    </row>
    <row r="43" spans="1:12" ht="12.75" customHeight="1" x14ac:dyDescent="0.2">
      <c r="A43" s="101" t="s">
        <v>60</v>
      </c>
      <c r="B43" s="109"/>
      <c r="C43" s="101"/>
      <c r="D43" s="101"/>
      <c r="E43" s="101"/>
      <c r="F43" s="110" t="s">
        <v>71</v>
      </c>
      <c r="G43" s="111"/>
      <c r="H43" s="111"/>
      <c r="I43" s="111"/>
      <c r="J43" s="111"/>
      <c r="K43" s="111"/>
      <c r="L43" s="112"/>
    </row>
    <row r="44" spans="1:12" ht="12.75" customHeight="1" x14ac:dyDescent="0.2">
      <c r="A44" s="101" t="s">
        <v>61</v>
      </c>
      <c r="B44" s="109"/>
      <c r="C44" s="101"/>
      <c r="D44" s="101"/>
      <c r="E44" s="101"/>
      <c r="F44" s="113" t="s">
        <v>62</v>
      </c>
      <c r="G44" s="111"/>
      <c r="H44" s="111"/>
      <c r="I44" s="111"/>
      <c r="J44" s="111"/>
      <c r="K44" s="111"/>
      <c r="L44" s="112"/>
    </row>
    <row r="45" spans="1:12" ht="103.9" customHeight="1" thickBot="1" x14ac:dyDescent="0.25">
      <c r="A45" s="101" t="s">
        <v>63</v>
      </c>
      <c r="B45" s="114"/>
      <c r="C45" s="115"/>
      <c r="D45" s="115"/>
      <c r="E45" s="115"/>
      <c r="F45" s="116" t="s">
        <v>98</v>
      </c>
      <c r="G45" s="117"/>
      <c r="H45" s="117"/>
      <c r="I45" s="117"/>
      <c r="J45" s="117"/>
      <c r="K45" s="117"/>
      <c r="L45" s="118"/>
    </row>
    <row r="46" spans="1:12" ht="13.5" thickBot="1" x14ac:dyDescent="0.25">
      <c r="A46" s="119" t="s">
        <v>64</v>
      </c>
      <c r="B46" s="120" t="s">
        <v>65</v>
      </c>
      <c r="C46" s="121" t="s">
        <v>66</v>
      </c>
      <c r="D46" s="122"/>
      <c r="E46" s="122"/>
      <c r="F46" s="123" t="str">
        <f>F13</f>
        <v>Dokumentace stavby</v>
      </c>
      <c r="G46" s="121"/>
      <c r="H46" s="121"/>
      <c r="I46" s="121"/>
      <c r="J46" s="121"/>
      <c r="K46" s="121"/>
      <c r="L46" s="124">
        <f>SUM(L13:L45)</f>
        <v>0</v>
      </c>
    </row>
  </sheetData>
  <sheetProtection sheet="1" objects="1" scenarios="1" formatCells="0" formatColumns="0" formatRows="0" insertColumns="0" insertRows="0" insertHyperlinks="0" deleteColumns="0" deleteRows="0" sort="0" autoFilter="0"/>
  <autoFilter ref="A12:L12" xr:uid="{00000000-0009-0000-0000-000003000000}"/>
  <mergeCells count="31">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D3:E3"/>
    <mergeCell ref="F3:H3"/>
    <mergeCell ref="K3:L3"/>
    <mergeCell ref="B1:C1"/>
    <mergeCell ref="B2:C2"/>
    <mergeCell ref="D2:H2"/>
    <mergeCell ref="I2:J2"/>
    <mergeCell ref="K2:L2"/>
  </mergeCells>
  <conditionalFormatting sqref="C13">
    <cfRule type="expression" dxfId="50" priority="222">
      <formula>C13=""</formula>
    </cfRule>
  </conditionalFormatting>
  <conditionalFormatting sqref="C46">
    <cfRule type="expression" dxfId="49" priority="23">
      <formula>C46=""</formula>
    </cfRule>
  </conditionalFormatting>
  <conditionalFormatting sqref="C14:E14">
    <cfRule type="expression" dxfId="48" priority="223">
      <formula>C14=""</formula>
    </cfRule>
  </conditionalFormatting>
  <conditionalFormatting sqref="C22:E22">
    <cfRule type="expression" dxfId="47" priority="11">
      <formula>C22=""</formula>
    </cfRule>
  </conditionalFormatting>
  <conditionalFormatting sqref="C26:E26">
    <cfRule type="expression" dxfId="46" priority="9">
      <formula>C26=""</formula>
    </cfRule>
  </conditionalFormatting>
  <conditionalFormatting sqref="C30:E30">
    <cfRule type="expression" dxfId="45" priority="7">
      <formula>C30=""</formula>
    </cfRule>
  </conditionalFormatting>
  <conditionalFormatting sqref="C34:E34">
    <cfRule type="expression" dxfId="44" priority="5">
      <formula>C34=""</formula>
    </cfRule>
  </conditionalFormatting>
  <conditionalFormatting sqref="C38:E38">
    <cfRule type="expression" dxfId="43" priority="4">
      <formula>C38=""</formula>
    </cfRule>
  </conditionalFormatting>
  <conditionalFormatting sqref="C42:E42">
    <cfRule type="expression" dxfId="42" priority="3">
      <formula>C42=""</formula>
    </cfRule>
  </conditionalFormatting>
  <conditionalFormatting sqref="C18:K18">
    <cfRule type="expression" dxfId="41" priority="13">
      <formula>C18=""</formula>
    </cfRule>
  </conditionalFormatting>
  <conditionalFormatting sqref="D2">
    <cfRule type="expression" dxfId="40" priority="191">
      <formula>IF($D$2="Název stavby","Vybarvit",IF($D$2="","Vybarvit",""))="Vybarvit"</formula>
    </cfRule>
  </conditionalFormatting>
  <conditionalFormatting sqref="D3">
    <cfRule type="expression" dxfId="39" priority="248">
      <formula>IF($D$3="SO XX-XX-XX","Vybarvit",IF($D$3="","Vybarvit",""))="Vybarvit"</formula>
    </cfRule>
  </conditionalFormatting>
  <conditionalFormatting sqref="E4">
    <cfRule type="expression" dxfId="38" priority="220">
      <formula>$E$4=""</formula>
    </cfRule>
  </conditionalFormatting>
  <conditionalFormatting sqref="E5">
    <cfRule type="expression" dxfId="37" priority="235">
      <formula>$E$5=""</formula>
    </cfRule>
  </conditionalFormatting>
  <conditionalFormatting sqref="E6">
    <cfRule type="expression" dxfId="36" priority="236">
      <formula>$E$6=""</formula>
    </cfRule>
  </conditionalFormatting>
  <conditionalFormatting sqref="E7">
    <cfRule type="expression" dxfId="35" priority="237">
      <formula>$E$7=""</formula>
    </cfRule>
  </conditionalFormatting>
  <conditionalFormatting sqref="E8">
    <cfRule type="expression" dxfId="34" priority="238">
      <formula>$E$8=""</formula>
    </cfRule>
  </conditionalFormatting>
  <conditionalFormatting sqref="F3">
    <cfRule type="expression" dxfId="33" priority="247">
      <formula>IF($F$3="Název SO/PS","Vybarvit",IF($F$3="","Vybarvit",""))="Vybarvit"</formula>
    </cfRule>
  </conditionalFormatting>
  <conditionalFormatting sqref="F6">
    <cfRule type="expression" dxfId="32" priority="250">
      <formula>$E$6="Ostatní"</formula>
    </cfRule>
    <cfRule type="expression" dxfId="31" priority="249">
      <formula>$E$5="Ostatní"</formula>
    </cfRule>
  </conditionalFormatting>
  <conditionalFormatting sqref="F8">
    <cfRule type="expression" dxfId="30" priority="246">
      <formula>IF($F$8="Obchodní název firmy/společnosti, v případě fyzické osoby podnikající  IČO","Vybarvit",IF($F$8="","Vybarvit",""))="Vybarvit"</formula>
    </cfRule>
  </conditionalFormatting>
  <conditionalFormatting sqref="F13">
    <cfRule type="expression" dxfId="29" priority="221">
      <formula>F13="Doplnit název dílu a ve sloupci C číslo dílu"</formula>
    </cfRule>
  </conditionalFormatting>
  <conditionalFormatting sqref="F14">
    <cfRule type="expression" dxfId="28" priority="232">
      <formula>IF(F14="Název položky","Vyznačit",IF(F14="","Vyznačit",""))="Vyznačit"</formula>
    </cfRule>
  </conditionalFormatting>
  <conditionalFormatting sqref="F15">
    <cfRule type="expression" dxfId="27" priority="231">
      <formula>IF(F15="popis položky","Vyznačit",IF(F15="","Vyznačit",""))="Vyznačit"</formula>
    </cfRule>
  </conditionalFormatting>
  <conditionalFormatting sqref="F16">
    <cfRule type="expression" dxfId="26" priority="230">
      <formula>IF(F16="výkaz výměr","Vyznačit",IF(F16="","Vyznačit",""))="Vyznačit"</formula>
    </cfRule>
  </conditionalFormatting>
  <conditionalFormatting sqref="F17">
    <cfRule type="expression" dxfId="25" priority="229">
      <formula>IF(F17="Technická specifikace","Vyznačit",IF(F17="","Vyznačit",""))="Vyznačit"</formula>
    </cfRule>
  </conditionalFormatting>
  <conditionalFormatting sqref="F19">
    <cfRule type="expression" dxfId="24" priority="12">
      <formula>IF(F19="popis položky","Vyznačit",IF(F19="","Vyznačit",""))="Vyznačit"</formula>
    </cfRule>
  </conditionalFormatting>
  <conditionalFormatting sqref="F20">
    <cfRule type="expression" dxfId="23" priority="209">
      <formula>IF(F20="výkaz výměr","Vyznačit",IF(F20="","Vyznačit",""))="Vyznačit"</formula>
    </cfRule>
  </conditionalFormatting>
  <conditionalFormatting sqref="F21:F22">
    <cfRule type="expression" dxfId="22" priority="203">
      <formula>F21=""</formula>
    </cfRule>
  </conditionalFormatting>
  <conditionalFormatting sqref="F23">
    <cfRule type="expression" dxfId="21" priority="10">
      <formula>IF(F23="popis položky","Vyznačit",IF(F23="","Vyznačit",""))="Vyznačit"</formula>
    </cfRule>
  </conditionalFormatting>
  <conditionalFormatting sqref="F24">
    <cfRule type="expression" dxfId="20" priority="201">
      <formula>IF(F24="výkaz výměr","Vyznačit",IF(F24="","Vyznačit",""))="Vyznačit"</formula>
    </cfRule>
  </conditionalFormatting>
  <conditionalFormatting sqref="F25:F26">
    <cfRule type="expression" dxfId="19" priority="188">
      <formula>F25=""</formula>
    </cfRule>
  </conditionalFormatting>
  <conditionalFormatting sqref="F27">
    <cfRule type="expression" dxfId="18" priority="8">
      <formula>IF(F27="popis položky","Vyznačit",IF(F27="","Vyznačit",""))="Vyznačit"</formula>
    </cfRule>
  </conditionalFormatting>
  <conditionalFormatting sqref="F28:F30">
    <cfRule type="expression" dxfId="17" priority="176">
      <formula>F28=""</formula>
    </cfRule>
  </conditionalFormatting>
  <conditionalFormatting sqref="F31">
    <cfRule type="expression" dxfId="16" priority="6">
      <formula>IF(F31="popis položky","Vyznačit",IF(F31="","Vyznačit",""))="Vyznačit"</formula>
    </cfRule>
  </conditionalFormatting>
  <conditionalFormatting sqref="F32:F45">
    <cfRule type="expression" dxfId="15" priority="1">
      <formula>F32=""</formula>
    </cfRule>
  </conditionalFormatting>
  <conditionalFormatting sqref="F46">
    <cfRule type="expression" dxfId="14" priority="22">
      <formula>F46="Doplnit název dílu a ve sloupci C číslo dílu"</formula>
    </cfRule>
  </conditionalFormatting>
  <conditionalFormatting sqref="G8:H8">
    <cfRule type="expression" dxfId="13" priority="245">
      <formula>IF($G$8="Titul Jméno Příjmení","Vybarvit",IF($G$8="","Vybarvit",""))="Vybarvit"</formula>
    </cfRule>
  </conditionalFormatting>
  <conditionalFormatting sqref="G14:K14">
    <cfRule type="expression" dxfId="12" priority="224">
      <formula>G14=""</formula>
    </cfRule>
  </conditionalFormatting>
  <conditionalFormatting sqref="G22:K22">
    <cfRule type="expression" dxfId="11" priority="196">
      <formula>G22=""</formula>
    </cfRule>
  </conditionalFormatting>
  <conditionalFormatting sqref="G26:K26">
    <cfRule type="expression" dxfId="10" priority="180">
      <formula>G26=""</formula>
    </cfRule>
  </conditionalFormatting>
  <conditionalFormatting sqref="G30:K30">
    <cfRule type="expression" dxfId="9" priority="168">
      <formula>G30=""</formula>
    </cfRule>
  </conditionalFormatting>
  <conditionalFormatting sqref="G34:K34">
    <cfRule type="expression" dxfId="8" priority="156">
      <formula>G34=""</formula>
    </cfRule>
  </conditionalFormatting>
  <conditionalFormatting sqref="G38:K38">
    <cfRule type="expression" dxfId="7" priority="144">
      <formula>G38=""</formula>
    </cfRule>
  </conditionalFormatting>
  <conditionalFormatting sqref="G42:K42">
    <cfRule type="expression" dxfId="6" priority="132">
      <formula>G42=""</formula>
    </cfRule>
  </conditionalFormatting>
  <conditionalFormatting sqref="K4">
    <cfRule type="expression" dxfId="5" priority="240">
      <formula>$K$4=""</formula>
    </cfRule>
  </conditionalFormatting>
  <conditionalFormatting sqref="K5">
    <cfRule type="expression" dxfId="4" priority="14">
      <formula>$K$5=""</formula>
    </cfRule>
  </conditionalFormatting>
  <conditionalFormatting sqref="K6">
    <cfRule type="expression" dxfId="3" priority="15">
      <formula>$K$6=""</formula>
    </cfRule>
  </conditionalFormatting>
  <conditionalFormatting sqref="K7">
    <cfRule type="expression" dxfId="2" priority="16">
      <formula>$K$7=""</formula>
    </cfRule>
  </conditionalFormatting>
  <conditionalFormatting sqref="K8">
    <cfRule type="expression" dxfId="1" priority="244">
      <formula>$K$8=""</formula>
    </cfRule>
  </conditionalFormatting>
  <conditionalFormatting sqref="L4">
    <cfRule type="expression" dxfId="0" priority="239">
      <formula>$L$4=""</formula>
    </cfRule>
  </conditionalFormatting>
  <dataValidations count="14">
    <dataValidation allowBlank="1" showInputMessage="1" showErrorMessage="1" promptTitle="Název položky" prompt="Přesný název položky dle cenové soustavy, nebo vlastní název v případě položky mimo cenovou soustavu." sqref="F18 F22" xr:uid="{00000000-0002-0000-0300-000000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6:F45" xr:uid="{00000000-0002-0000-0300-000001000000}"/>
    <dataValidation type="list" allowBlank="1" showInputMessage="1" showErrorMessage="1" sqref="D18 D22" xr:uid="{00000000-0002-0000-0300-000002000000}">
      <formula1>"1,2,3,4,5,6,7,8,9,10"</formula1>
    </dataValidation>
    <dataValidation type="date" allowBlank="1" showInputMessage="1" showErrorMessage="1" error="Rozmezí let 2017 - 2050" promptTitle="Vložit rok" prompt="ve formátu:_x000a_rrrr" sqref="K7" xr:uid="{00000000-0002-0000-0300-000003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300-000004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300-000005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300-000006000000}">
      <formula1>42370</formula1>
      <formula2>55153</formula2>
    </dataValidation>
    <dataValidation allowBlank="1" showInputMessage="1" showErrorMessage="1" promptTitle="S-kód" prompt="Číslo pod kterým je stavba evidovaná v systému SŽDC." sqref="K6" xr:uid="{00000000-0002-0000-0300-000007000000}"/>
    <dataValidation type="date" allowBlank="1" showInputMessage="1" showErrorMessage="1" errorTitle="Špatný datum" error="Datum musí být v rozmezí_x000a_od 1.1.2016_x000a_do 31.12.2050" promptTitle="Vložit datum" prompt="ve formátu: dd.mm.rrrr" sqref="K8" xr:uid="{00000000-0002-0000-0300-000008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300-000009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300-00000A000000}">
      <formula1>"Stádium 2,Stádium 3"</formula1>
    </dataValidation>
    <dataValidation type="date" allowBlank="1" showInputMessage="1" showErrorMessage="1" sqref="L8" xr:uid="{00000000-0002-0000-0300-00000B000000}">
      <formula1>42370</formula1>
      <formula2>55153</formula2>
    </dataValidation>
    <dataValidation type="list" allowBlank="1" showInputMessage="1" showErrorMessage="1" errorTitle="Špatné označení majetku" error="_x000a_Nutno vybrat dle předvolby!_x000a_SŽ nebo Ostatní." promptTitle="Výběr dle předvolby:" prompt="_x000a_SŽ_x000a_Ostatní" sqref="E6" xr:uid="{00000000-0002-0000-0300-00000C000000}">
      <formula1>"SŽ, Ostatní"</formula1>
    </dataValidation>
    <dataValidation type="list" allowBlank="1" showInputMessage="1" showErrorMessage="1" sqref="E4" xr:uid="{00000000-0002-0000-0300-00000D000000}"/>
  </dataValidations>
  <pageMargins left="0.70866141732283472" right="0.70866141732283472" top="0.74803149606299213" bottom="0.74803149606299213" header="0.31496062992125984" footer="0.31496062992125984"/>
  <pageSetup paperSize="9" scale="74" fitToHeight="0" orientation="landscape" blackAndWhite="1" r:id="rId1"/>
  <headerFooter>
    <oddHeader>&amp;L&amp;"Arial,Tučné"&amp;10FORMULÁŘ SO/PS
&amp;C&amp;"Verdana"&amp;7&amp;K000000 SŽ: Interní&amp;1#_x000D_</oddHeader>
    <oddFooter>&amp;L&amp;"Arial,Obyčejné"&amp;10&amp;A&amp;R&amp;"Arial,Obyčejné"&amp;10&amp;P/&amp;N</oddFooter>
  </headerFooter>
  <drawing r:id="rId2"/>
  <legacyDrawing r:id="rId3"/>
</worksheet>
</file>

<file path=docMetadata/LabelInfo.xml><?xml version="1.0" encoding="utf-8"?>
<clbl:labelList xmlns:clbl="http://schemas.microsoft.com/office/2020/mipLabelMetadata">
  <clbl:label id="{65334bdb-ef60-40ad-ad10-aebc1eeffaa2}" enabled="1" method="Standard" siteId="{f0ab7d6a-64b0-4696-9f4d-d69909c6e895}" contentBits="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6</vt:i4>
      </vt:variant>
    </vt:vector>
  </HeadingPairs>
  <TitlesOfParts>
    <vt:vector size="11" baseType="lpstr">
      <vt:lpstr>Rekapitulace ceny Díla</vt:lpstr>
      <vt:lpstr>Obecné technicko-funkční požada</vt:lpstr>
      <vt:lpstr>Požadavky na výkon nebo fukci </vt:lpstr>
      <vt:lpstr>SO9898</vt:lpstr>
      <vt:lpstr>Příprava D&amp;B</vt:lpstr>
      <vt:lpstr>'Požadavky na výkon nebo fukci '!Názvy_tisku</vt:lpstr>
      <vt:lpstr>'Příprava D&amp;B'!Názvy_tisku</vt:lpstr>
      <vt:lpstr>'SO9898'!Názvy_tisku</vt:lpstr>
      <vt:lpstr>'Požadavky na výkon nebo fukci '!Oblast_tisku</vt:lpstr>
      <vt:lpstr>'Příprava D&amp;B'!Oblast_tisku</vt:lpstr>
      <vt:lpstr>'SO9898'!Oblast_tisku</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Dittmer Jiří, Ing.</cp:lastModifiedBy>
  <cp:lastPrinted>2025-03-12T07:23:00Z</cp:lastPrinted>
  <dcterms:created xsi:type="dcterms:W3CDTF">2022-06-07T08:27:08Z</dcterms:created>
  <dcterms:modified xsi:type="dcterms:W3CDTF">2025-10-23T10:04:51Z</dcterms:modified>
</cp:coreProperties>
</file>